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bt 6 (BGF)\Dateien_Krassnig\Schulung\"/>
    </mc:Choice>
  </mc:AlternateContent>
  <workbookProtection workbookAlgorithmName="SHA-512" workbookHashValue="4uBPPuEDyhMjkgru7lMYY1J0g/6kSzp9/ADEO10jYwpvGQZJcKqEw/gUMu5+VLBj2WjcOT8TEgHkxoIvYTLWtA==" workbookSaltValue="aubdVqcX1FMkfl/IYhY5FQ==" workbookSpinCount="100000" lockStructure="1"/>
  <bookViews>
    <workbookView xWindow="0" yWindow="0" windowWidth="28800" windowHeight="12300" firstSheet="1" activeTab="1"/>
  </bookViews>
  <sheets>
    <sheet name="Cognos_Office_Connection_Cache" sheetId="2" state="veryHidden" r:id="rId1"/>
    <sheet name="Dashboard" sheetId="5" r:id="rId2"/>
    <sheet name="Liste" sheetId="4" state="hidden" r:id="rId3"/>
    <sheet name="Daten" sheetId="6" state="hidden" r:id="rId4"/>
  </sheets>
  <externalReferences>
    <externalReference r:id="rId5"/>
  </externalReferences>
  <definedNames>
    <definedName name="AL_Frauen_Alter_RGS_akt_Mon_Crosstab1_Crosstab1">Daten!$C$18:$L$26</definedName>
    <definedName name="AL_Frauen_Alter_RGS_akt_Mon_Crosstab1_Crosstab1_Columns">Daten!$C$17:$L$17</definedName>
    <definedName name="AL_Frauen_Alter_RGS_akt_Mon_Crosstab1_Crosstab1_Measure">Daten!$B$17</definedName>
    <definedName name="AL_Frauen_Alter_RGS_akt_Mon_Crosstab1_Crosstab1_Rows">Daten!$B$18:$B$26</definedName>
    <definedName name="AL_Frauen_Ausbildung_RGS_akt_Mon1_Crosstab1_Crosstab1">Daten!$C$6:$J$14</definedName>
    <definedName name="AL_Frauen_Ausbildung_RGS_akt_Mon1_Crosstab1_Crosstab1_Columns">Daten!$C$5:$J$5</definedName>
    <definedName name="AL_Frauen_Ausbildung_RGS_akt_Mon1_Crosstab1_Crosstab1_Measure">Daten!$B$5</definedName>
    <definedName name="AL_Frauen_Ausbildung_RGS_akt_Mon1_Crosstab1_Crosstab1_Rows">Daten!$B$6:$B$14</definedName>
    <definedName name="AL_Geschlecht_akt_Mon_Crosstab1_Crosstab1">Daten!$C$57:$E$65</definedName>
    <definedName name="AL_Geschlecht_akt_Mon_Crosstab1_Crosstab1_Columns">Daten!$C$55:$E$56</definedName>
    <definedName name="AL_Geschlecht_akt_Mon_Crosstab1_Crosstab1_Measure">Daten!$B$55</definedName>
    <definedName name="AL_Geschlecht_akt_Mon_Crosstab1_Crosstab1_Rows">Daten!$B$57:$B$65</definedName>
    <definedName name="AL_WE_Geschlecht_Alter_RGS_akt_Mon_Crosstab1_Crosstab1">Daten!$C$44:$AF$52</definedName>
    <definedName name="AL_WE_Geschlecht_Alter_RGS_akt_Mon_Crosstab1_Crosstab1_Columns">Daten!$C$42:$AF$43</definedName>
    <definedName name="AL_WE_Geschlecht_Alter_RGS_akt_Mon_Crosstab1_Crosstab1_Measure">Daten!$B$42</definedName>
    <definedName name="AL_WE_Geschlecht_Alter_RGS_akt_Mon_Crosstab1_Crosstab1_Rows">Daten!$B$44:$B$52</definedName>
    <definedName name="AL_WE_Geschlecht_Ausbildung_RGS_akt_Mon_Crosstab1_Crosstab1">Daten!$C$31:$Z$39</definedName>
    <definedName name="AL_WE_Geschlecht_Ausbildung_RGS_akt_Mon_Crosstab1_Crosstab1_Columns">Daten!$C$29:$Z$30</definedName>
    <definedName name="AL_WE_Geschlecht_Ausbildung_RGS_akt_Mon_Crosstab1_Crosstab1_Measure">Daten!$B$29</definedName>
    <definedName name="AL_WE_Geschlecht_Ausbildung_RGS_akt_Mon_Crosstab1_Crosstab1_Rows">Daten!$B$31:$B$39</definedName>
    <definedName name="Frauen_Alter">OFFSET(Daten!$N$17,Dashboard!$B$7,1,1,3)</definedName>
    <definedName name="Frauen_Alter_RGS">OFFSET(Daten!$N$17,Dashboard!$B$7,0,1,1)</definedName>
    <definedName name="Frauen_Anteil_Ältere">OFFSET(Daten!$R$17,Dashboard!$B$7,2,1,1)</definedName>
    <definedName name="Frauen_Anteil_Jug">OFFSET(Daten!$R$17,Dashboard!$B$7,1,1,1)</definedName>
    <definedName name="Frauen_Ausb_RGS">OFFSET(Daten!$B$5,Dashboard!$B$7,0,1,1)</definedName>
    <definedName name="Frauen_Ausbildung">OFFSET(Daten!$B$5,Dashboard!$B$7,1,1,5)</definedName>
    <definedName name="WE_Anteil_Ältere">OFFSET(Daten!$BF$43,Dashboard!$B$7,2,1,1)</definedName>
    <definedName name="WE_Anteil_Jug">OFFSET(Daten!$BF$43,Dashboard!$B$7,1,1,1)</definedName>
    <definedName name="WE_Beschr_AK">OFFSET(Daten!$AX$30,Dashboard!$B$7,5,1,1)</definedName>
    <definedName name="WE_Beschr_Ältere">OFFSET(Daten!$AX$43,Dashboard!$B$7,3,1,1)</definedName>
    <definedName name="WE_Beschr_HA">OFFSET(Daten!$AX$30,Dashboard!$B$7,4,1,1)</definedName>
    <definedName name="WE_Beschr_Haupt">OFFSET(Daten!$AX$43,Dashboard!$B$7,2,1,1)</definedName>
    <definedName name="WE_Beschr_Jug">OFFSET(Daten!$AX$43,Dashboard!$B$7,1,1,1)</definedName>
    <definedName name="WE_Beschr_LS">OFFSET(Daten!$AX$30,Dashboard!$B$7,2,1,1)</definedName>
    <definedName name="WE_Beschr_MA">OFFSET(Daten!$AX$30,Dashboard!$B$7,3,1,1)</definedName>
    <definedName name="WE_Beschr_PS">OFFSET(Daten!$AX$30,Dashboard!$B$7,1,1,1)</definedName>
    <definedName name="WE_Frauen_Alter">OFFSET(Daten!$AH$43,Dashboard!$B$7,1,1,3)</definedName>
    <definedName name="WE_Frauen_Ausb">OFFSET(Daten!$AB$29,Dashboard!$B$7+1,1,1,5)</definedName>
    <definedName name="WE_Ges_Ausb">OFFSET(Daten!$AP$29,Dashboard!$B$7+1,1,1,5)</definedName>
    <definedName name="WE_Gesamt_Alter">OFFSET(Daten!$AR$43,Dashboard!$B$7,1,1,3)</definedName>
    <definedName name="WE_Männer_Alter">OFFSET(Daten!$AM$43,Dashboard!$B$7,1,1,3)</definedName>
    <definedName name="WE_Männer_Ausb">OFFSET(Daten!$AI$29,Dashboard!$B$7+1,1,1,5)</definedName>
  </definedNames>
  <calcPr calcId="162913"/>
</workbook>
</file>

<file path=xl/calcChain.xml><?xml version="1.0" encoding="utf-8"?>
<calcChain xmlns="http://schemas.openxmlformats.org/spreadsheetml/2006/main">
  <c r="S1" i="5" l="1"/>
  <c r="BH45" i="6" l="1"/>
  <c r="BH46" i="6"/>
  <c r="BH47" i="6"/>
  <c r="BH48" i="6"/>
  <c r="BH49" i="6"/>
  <c r="BH50" i="6"/>
  <c r="BH51" i="6"/>
  <c r="BH52" i="6"/>
  <c r="BH44" i="6"/>
  <c r="BG52" i="6"/>
  <c r="BG45" i="6"/>
  <c r="BG46" i="6"/>
  <c r="BG47" i="6"/>
  <c r="BG48" i="6"/>
  <c r="BG49" i="6"/>
  <c r="BG50" i="6"/>
  <c r="BG51" i="6"/>
  <c r="BG44" i="6"/>
  <c r="T19" i="6"/>
  <c r="T20" i="6"/>
  <c r="T21" i="6"/>
  <c r="T22" i="6"/>
  <c r="T23" i="6"/>
  <c r="T24" i="6"/>
  <c r="T25" i="6"/>
  <c r="T26" i="6"/>
  <c r="T18" i="6"/>
  <c r="S19" i="6"/>
  <c r="S20" i="6"/>
  <c r="S21" i="6"/>
  <c r="S22" i="6"/>
  <c r="S23" i="6"/>
  <c r="S24" i="6"/>
  <c r="S25" i="6"/>
  <c r="S26" i="6"/>
  <c r="S18" i="6"/>
  <c r="BA45" i="6"/>
  <c r="BA46" i="6"/>
  <c r="BA47" i="6"/>
  <c r="BA48" i="6"/>
  <c r="BA49" i="6"/>
  <c r="BA50" i="6"/>
  <c r="BA51" i="6"/>
  <c r="BA52" i="6"/>
  <c r="BA44" i="6"/>
  <c r="AZ45" i="6"/>
  <c r="AZ46" i="6"/>
  <c r="AZ47" i="6"/>
  <c r="AZ48" i="6"/>
  <c r="AZ49" i="6"/>
  <c r="AZ50" i="6"/>
  <c r="AZ51" i="6"/>
  <c r="AZ52" i="6"/>
  <c r="AZ44" i="6"/>
  <c r="AY45" i="6"/>
  <c r="AY46" i="6"/>
  <c r="AY47" i="6"/>
  <c r="AY48" i="6"/>
  <c r="AY49" i="6"/>
  <c r="AY50" i="6"/>
  <c r="AY51" i="6"/>
  <c r="AY52" i="6"/>
  <c r="AY44" i="6"/>
  <c r="AP45" i="6"/>
  <c r="AP46" i="6"/>
  <c r="AP47" i="6"/>
  <c r="AP48" i="6"/>
  <c r="AP49" i="6"/>
  <c r="AP50" i="6"/>
  <c r="AP51" i="6"/>
  <c r="AP52" i="6"/>
  <c r="AP44" i="6"/>
  <c r="AO45" i="6"/>
  <c r="AO46" i="6"/>
  <c r="AO47" i="6"/>
  <c r="AO48" i="6"/>
  <c r="AO49" i="6"/>
  <c r="AO50" i="6"/>
  <c r="AO51" i="6"/>
  <c r="AO52" i="6"/>
  <c r="AO44" i="6"/>
  <c r="AN45" i="6"/>
  <c r="AN46" i="6"/>
  <c r="AN47" i="6"/>
  <c r="AN48" i="6"/>
  <c r="AN49" i="6"/>
  <c r="AN50" i="6"/>
  <c r="AN51" i="6"/>
  <c r="AN52" i="6"/>
  <c r="AN44" i="6"/>
  <c r="AK45" i="6"/>
  <c r="AK46" i="6"/>
  <c r="AK47" i="6"/>
  <c r="AK48" i="6"/>
  <c r="AK49" i="6"/>
  <c r="AK50" i="6"/>
  <c r="AK51" i="6"/>
  <c r="AK52" i="6"/>
  <c r="AK44" i="6"/>
  <c r="AJ45" i="6"/>
  <c r="AJ46" i="6"/>
  <c r="AJ47" i="6"/>
  <c r="AJ48" i="6"/>
  <c r="AJ49" i="6"/>
  <c r="AJ50" i="6"/>
  <c r="AJ51" i="6"/>
  <c r="AJ52" i="6"/>
  <c r="AJ44" i="6"/>
  <c r="AI45" i="6"/>
  <c r="AI46" i="6"/>
  <c r="AI47" i="6"/>
  <c r="AI48" i="6"/>
  <c r="AI49" i="6"/>
  <c r="AI50" i="6"/>
  <c r="AI51" i="6"/>
  <c r="AI52" i="6"/>
  <c r="AI44" i="6"/>
  <c r="AT44" i="6" l="1"/>
  <c r="AU45" i="6"/>
  <c r="AU50" i="6"/>
  <c r="AT52" i="6"/>
  <c r="AS51" i="6"/>
  <c r="AT49" i="6"/>
  <c r="AU48" i="6"/>
  <c r="AU47" i="6"/>
  <c r="AS50" i="6"/>
  <c r="AU49" i="6"/>
  <c r="AU46" i="6"/>
  <c r="AS49" i="6"/>
  <c r="AT51" i="6"/>
  <c r="AT50" i="6"/>
  <c r="AU52" i="6"/>
  <c r="AU51" i="6"/>
  <c r="AU44" i="6"/>
  <c r="AS48" i="6"/>
  <c r="AT48" i="6"/>
  <c r="AS47" i="6"/>
  <c r="AT47" i="6"/>
  <c r="AT46" i="6"/>
  <c r="AT45" i="6"/>
  <c r="AS46" i="6"/>
  <c r="AS44" i="6"/>
  <c r="AS45" i="6"/>
  <c r="AS52" i="6"/>
  <c r="AY32" i="6"/>
  <c r="AZ32" i="6"/>
  <c r="BA32" i="6"/>
  <c r="BB32" i="6"/>
  <c r="BC32" i="6"/>
  <c r="AY33" i="6"/>
  <c r="AZ33" i="6"/>
  <c r="BA33" i="6"/>
  <c r="BB33" i="6"/>
  <c r="BC33" i="6"/>
  <c r="AY34" i="6"/>
  <c r="AZ34" i="6"/>
  <c r="BA34" i="6"/>
  <c r="BB34" i="6"/>
  <c r="BC34" i="6"/>
  <c r="AY35" i="6"/>
  <c r="AZ35" i="6"/>
  <c r="BA35" i="6"/>
  <c r="BB35" i="6"/>
  <c r="BC35" i="6"/>
  <c r="AY36" i="6"/>
  <c r="AZ36" i="6"/>
  <c r="BA36" i="6"/>
  <c r="BB36" i="6"/>
  <c r="BC36" i="6"/>
  <c r="AY37" i="6"/>
  <c r="AZ37" i="6"/>
  <c r="BA37" i="6"/>
  <c r="BB37" i="6"/>
  <c r="BC37" i="6"/>
  <c r="AY38" i="6"/>
  <c r="AZ38" i="6"/>
  <c r="BA38" i="6"/>
  <c r="BB38" i="6"/>
  <c r="BC38" i="6"/>
  <c r="AY39" i="6"/>
  <c r="AZ39" i="6"/>
  <c r="BA39" i="6"/>
  <c r="BB39" i="6"/>
  <c r="BC39" i="6"/>
  <c r="BC31" i="6"/>
  <c r="BB31" i="6"/>
  <c r="BA31" i="6"/>
  <c r="AZ31" i="6"/>
  <c r="AY31" i="6"/>
  <c r="AP30" i="6" l="1"/>
  <c r="AQ30" i="6"/>
  <c r="AR30" i="6"/>
  <c r="AS30" i="6"/>
  <c r="AT30" i="6"/>
  <c r="AU30" i="6"/>
  <c r="AP31" i="6"/>
  <c r="AP32" i="6"/>
  <c r="AP33" i="6"/>
  <c r="AP34" i="6"/>
  <c r="AP35" i="6"/>
  <c r="AP36" i="6"/>
  <c r="AP37" i="6"/>
  <c r="AP38" i="6"/>
  <c r="AP39" i="6"/>
  <c r="AI30" i="6"/>
  <c r="AJ30" i="6"/>
  <c r="AK30" i="6"/>
  <c r="AL30" i="6"/>
  <c r="AM30" i="6"/>
  <c r="AN30" i="6"/>
  <c r="AI31" i="6"/>
  <c r="AJ31" i="6"/>
  <c r="AK31" i="6"/>
  <c r="AL31" i="6"/>
  <c r="AM31" i="6"/>
  <c r="AN31" i="6"/>
  <c r="AI32" i="6"/>
  <c r="AJ32" i="6"/>
  <c r="AK32" i="6"/>
  <c r="AL32" i="6"/>
  <c r="AM32" i="6"/>
  <c r="AN32" i="6"/>
  <c r="AI33" i="6"/>
  <c r="AJ33" i="6"/>
  <c r="AK33" i="6"/>
  <c r="AL33" i="6"/>
  <c r="AM33" i="6"/>
  <c r="AN33" i="6"/>
  <c r="AI34" i="6"/>
  <c r="AJ34" i="6"/>
  <c r="AK34" i="6"/>
  <c r="AL34" i="6"/>
  <c r="AM34" i="6"/>
  <c r="AN34" i="6"/>
  <c r="AI35" i="6"/>
  <c r="AJ35" i="6"/>
  <c r="AK35" i="6"/>
  <c r="AL35" i="6"/>
  <c r="AM35" i="6"/>
  <c r="AN35" i="6"/>
  <c r="AI36" i="6"/>
  <c r="AJ36" i="6"/>
  <c r="AK36" i="6"/>
  <c r="AL36" i="6"/>
  <c r="AM36" i="6"/>
  <c r="AN36" i="6"/>
  <c r="AI37" i="6"/>
  <c r="AJ37" i="6"/>
  <c r="AK37" i="6"/>
  <c r="AL37" i="6"/>
  <c r="AM37" i="6"/>
  <c r="AN37" i="6"/>
  <c r="AI38" i="6"/>
  <c r="AJ38" i="6"/>
  <c r="AK38" i="6"/>
  <c r="AL38" i="6"/>
  <c r="AM38" i="6"/>
  <c r="AN38" i="6"/>
  <c r="AI39" i="6"/>
  <c r="AJ39" i="6"/>
  <c r="AK39" i="6"/>
  <c r="AL39" i="6"/>
  <c r="AM39" i="6"/>
  <c r="AN39" i="6"/>
  <c r="AB29" i="6"/>
  <c r="AC29" i="6"/>
  <c r="AD29" i="6"/>
  <c r="AE29" i="6"/>
  <c r="AF29" i="6"/>
  <c r="AG29" i="6"/>
  <c r="AB30" i="6"/>
  <c r="AC30" i="6"/>
  <c r="AD30" i="6"/>
  <c r="AE30" i="6"/>
  <c r="AF30" i="6"/>
  <c r="AG30" i="6"/>
  <c r="AB31" i="6"/>
  <c r="AC31" i="6"/>
  <c r="AD31" i="6"/>
  <c r="AE31" i="6"/>
  <c r="AF31" i="6"/>
  <c r="AG31" i="6"/>
  <c r="AB32" i="6"/>
  <c r="AC32" i="6"/>
  <c r="AD32" i="6"/>
  <c r="AE32" i="6"/>
  <c r="AF32" i="6"/>
  <c r="AG32" i="6"/>
  <c r="AB33" i="6"/>
  <c r="AC33" i="6"/>
  <c r="AD33" i="6"/>
  <c r="AE33" i="6"/>
  <c r="AF33" i="6"/>
  <c r="AG33" i="6"/>
  <c r="AB34" i="6"/>
  <c r="AC34" i="6"/>
  <c r="AD34" i="6"/>
  <c r="AE34" i="6"/>
  <c r="AF34" i="6"/>
  <c r="AG34" i="6"/>
  <c r="AB35" i="6"/>
  <c r="AC35" i="6"/>
  <c r="AD35" i="6"/>
  <c r="AE35" i="6"/>
  <c r="AF35" i="6"/>
  <c r="AG35" i="6"/>
  <c r="AB36" i="6"/>
  <c r="AC36" i="6"/>
  <c r="AD36" i="6"/>
  <c r="AE36" i="6"/>
  <c r="AF36" i="6"/>
  <c r="AG36" i="6"/>
  <c r="AB37" i="6"/>
  <c r="AC37" i="6"/>
  <c r="AD37" i="6"/>
  <c r="AE37" i="6"/>
  <c r="AF37" i="6"/>
  <c r="AG37" i="6"/>
  <c r="AB38" i="6"/>
  <c r="AC38" i="6"/>
  <c r="AD38" i="6"/>
  <c r="AE38" i="6"/>
  <c r="AF38" i="6"/>
  <c r="AG38" i="6"/>
  <c r="AB39" i="6"/>
  <c r="AC39" i="6"/>
  <c r="AD39" i="6"/>
  <c r="AE39" i="6"/>
  <c r="AF39" i="6"/>
  <c r="AG39" i="6"/>
  <c r="AU36" i="6" l="1"/>
  <c r="AT36" i="6"/>
  <c r="AQ36" i="6"/>
  <c r="AR36" i="6"/>
  <c r="AS36" i="6"/>
  <c r="AQ32" i="6"/>
  <c r="AS32" i="6"/>
  <c r="AU32" i="6"/>
  <c r="AR32" i="6"/>
  <c r="AT32" i="6"/>
  <c r="AQ37" i="6"/>
  <c r="AR37" i="6"/>
  <c r="AU37" i="6"/>
  <c r="AS37" i="6"/>
  <c r="AT37" i="6"/>
  <c r="AT33" i="6"/>
  <c r="AU33" i="6"/>
  <c r="AS33" i="6"/>
  <c r="AR33" i="6"/>
  <c r="AQ33" i="6"/>
  <c r="AQ34" i="6"/>
  <c r="AU34" i="6"/>
  <c r="AS34" i="6"/>
  <c r="AT34" i="6"/>
  <c r="AR34" i="6"/>
  <c r="AS38" i="6"/>
  <c r="AU38" i="6"/>
  <c r="AT38" i="6"/>
  <c r="AQ38" i="6"/>
  <c r="AR38" i="6"/>
  <c r="AR39" i="6"/>
  <c r="AS39" i="6"/>
  <c r="AT39" i="6"/>
  <c r="AQ39" i="6"/>
  <c r="AU39" i="6"/>
  <c r="AR35" i="6"/>
  <c r="AS35" i="6"/>
  <c r="AT35" i="6"/>
  <c r="AQ35" i="6"/>
  <c r="AU35" i="6"/>
  <c r="AR31" i="6"/>
  <c r="AS31" i="6"/>
  <c r="AU31" i="6"/>
  <c r="AT31" i="6"/>
  <c r="AQ31" i="6"/>
  <c r="N17" i="6"/>
  <c r="O17" i="6"/>
  <c r="P17" i="6"/>
  <c r="Q17" i="6"/>
  <c r="N18" i="6"/>
  <c r="O18" i="6"/>
  <c r="P18" i="6"/>
  <c r="Q18" i="6"/>
  <c r="N19" i="6"/>
  <c r="O19" i="6"/>
  <c r="P19" i="6"/>
  <c r="Q19" i="6"/>
  <c r="N20" i="6"/>
  <c r="O20" i="6"/>
  <c r="P20" i="6"/>
  <c r="Q20" i="6"/>
  <c r="N21" i="6"/>
  <c r="O21" i="6"/>
  <c r="P21" i="6"/>
  <c r="Q21" i="6"/>
  <c r="N22" i="6"/>
  <c r="O22" i="6"/>
  <c r="P22" i="6"/>
  <c r="Q22" i="6"/>
  <c r="N23" i="6"/>
  <c r="O23" i="6"/>
  <c r="P23" i="6"/>
  <c r="Q23" i="6"/>
  <c r="N24" i="6"/>
  <c r="O24" i="6"/>
  <c r="P24" i="6"/>
  <c r="Q24" i="6"/>
  <c r="N25" i="6"/>
  <c r="O25" i="6"/>
  <c r="P25" i="6"/>
  <c r="Q25" i="6"/>
  <c r="N26" i="6"/>
  <c r="O26" i="6"/>
  <c r="P26" i="6"/>
  <c r="Q26" i="6"/>
  <c r="B7" i="5" l="1"/>
  <c r="S20" i="5" s="1"/>
  <c r="O20" i="5" l="1"/>
  <c r="AH10" i="5"/>
  <c r="AH7" i="5"/>
  <c r="J20" i="5"/>
  <c r="E20" i="5"/>
  <c r="AK7" i="5"/>
  <c r="AH4" i="5"/>
  <c r="BC44" i="6"/>
  <c r="BE44" i="6"/>
  <c r="BD44" i="6"/>
  <c r="BG31" i="6"/>
  <c r="BH31" i="6"/>
  <c r="BI31" i="6"/>
  <c r="BF31" i="6"/>
  <c r="BE31" i="6"/>
  <c r="T51" i="5"/>
  <c r="N13" i="5" l="1"/>
  <c r="E13" i="5"/>
</calcChain>
</file>

<file path=xl/sharedStrings.xml><?xml version="1.0" encoding="utf-8"?>
<sst xmlns="http://schemas.openxmlformats.org/spreadsheetml/2006/main" count="263" uniqueCount="70">
  <si>
    <t>Bestand</t>
  </si>
  <si>
    <t>Pflichtschulausbildung</t>
  </si>
  <si>
    <t>Lehrausbildung</t>
  </si>
  <si>
    <t>Mittlere Ausbildung</t>
  </si>
  <si>
    <t>Hoehere Ausbildung</t>
  </si>
  <si>
    <t>Akademische Ausbildung</t>
  </si>
  <si>
    <t>Ungeklaert</t>
  </si>
  <si>
    <t>K.A.</t>
  </si>
  <si>
    <t>Ausbildung</t>
  </si>
  <si>
    <t>201-Feldkirchen</t>
  </si>
  <si>
    <t>202-Hermagor</t>
  </si>
  <si>
    <t>203-Klagenfurt</t>
  </si>
  <si>
    <t>204-Spittal/Drau</t>
  </si>
  <si>
    <t>205-St. Veit/Glan</t>
  </si>
  <si>
    <t>206-Villach</t>
  </si>
  <si>
    <t>207-Völkermarkt</t>
  </si>
  <si>
    <t>208-Wolfsberg</t>
  </si>
  <si>
    <t>Ktn</t>
  </si>
  <si>
    <t>EDATUM(HEUTE();-1)</t>
  </si>
  <si>
    <t>Kärnten</t>
  </si>
  <si>
    <t>Anteil der Älteren 50+ an allen Arbeitslosen</t>
  </si>
  <si>
    <t>Metall/Elektro</t>
  </si>
  <si>
    <t>Feldkirchen</t>
  </si>
  <si>
    <t>Hermagor</t>
  </si>
  <si>
    <t>Klagenfurt</t>
  </si>
  <si>
    <t>Spittal/Drau</t>
  </si>
  <si>
    <t>St. Veit/Glan</t>
  </si>
  <si>
    <t>Villach</t>
  </si>
  <si>
    <t>Völkermarkt</t>
  </si>
  <si>
    <t>Wolfsberg</t>
  </si>
  <si>
    <t>Pflichtschule</t>
  </si>
  <si>
    <t>Lehr-
abschluss</t>
  </si>
  <si>
    <t>Mittlere
Schule</t>
  </si>
  <si>
    <t>Höhere
Schule</t>
  </si>
  <si>
    <t>Akademische
Ausbildung</t>
  </si>
  <si>
    <t>=DATENREIHE(Dashboard_Frauen_WE.xlsx!Frauen_Ausb_RGS;Liste!$A$16:$E$16;Dashboard_Frauen_WE.xlsx!Frauen_Ausbildung;1)</t>
  </si>
  <si>
    <t>Jugendliche &lt;25 Jahre</t>
  </si>
  <si>
    <t>Erwachsene 25 bis 44 Jahre</t>
  </si>
  <si>
    <t>45 bis 49 Jahre</t>
  </si>
  <si>
    <t>Haupterwerbsalter 25 bis 49 Jahre</t>
  </si>
  <si>
    <t>50 bis 54 Jahre</t>
  </si>
  <si>
    <t>55 bis 59 Jahre</t>
  </si>
  <si>
    <t>60 bis 64 Jahre</t>
  </si>
  <si>
    <t>65 Jahre und älter</t>
  </si>
  <si>
    <t>Ältere über 50 Jahre</t>
  </si>
  <si>
    <t>Summe</t>
  </si>
  <si>
    <t>=DATENREIHE(Dashboard_Frauen_WE.xlsx!Frauen_Alter_RGS;Liste!$A$16:$E$16;Dashboard_Frauen_WE.xlsx!Frauen_Alter;1)</t>
  </si>
  <si>
    <t>Frauen</t>
  </si>
  <si>
    <t>Männer und altern. Geschl.</t>
  </si>
  <si>
    <t>Geschlecht</t>
  </si>
  <si>
    <t>f. Säule</t>
  </si>
  <si>
    <t>f. Beschrift</t>
  </si>
  <si>
    <t>Männer</t>
  </si>
  <si>
    <t>Gesamt</t>
  </si>
  <si>
    <t>f.Beschrift</t>
  </si>
  <si>
    <t>Anteil Jug.</t>
  </si>
  <si>
    <t>Anteil 50+</t>
  </si>
  <si>
    <t>Anteil Jug</t>
  </si>
  <si>
    <t>Auswahl Bezirk</t>
  </si>
  <si>
    <t>Ingesamt sind &amp;TEXT(T13;"0.0")&amp;" sofort verfügbare offene Stellen in "&amp;TEXT(T18;"Text")&amp;" gemeldet."</t>
  </si>
  <si>
    <t>Frauen nach Bezirk</t>
  </si>
  <si>
    <t>Derzeit befinden sich in "&amp;TEXT(AH4;"Text")&amp;" "&amp;Text(AH7;"0.0")&amp;" Frauen.</t>
  </si>
  <si>
    <t>Bestand* arbeitslos vorgemerkter Frauen nach Ausbildung und aktuellem Monat.</t>
  </si>
  <si>
    <t>Bestand* arbeitslos vorgemerkter Frauen nach Alter und aktuellem Monat.</t>
  </si>
  <si>
    <t>Derzeit befinden sich in "&amp;TEXT(AH4;"Text")&amp;" "&amp;Text(AH7;"0.0")&amp;" Wiedereinsteiger_innen als arbeitslos vorgemerkt.</t>
  </si>
  <si>
    <t>WE nach Bezirk</t>
  </si>
  <si>
    <t>Arbeitsmarkt Kärnten - 
Arbeitslose Frauen und Wiedereinsteiger_innen (WE) nach Alter und Ausbildung</t>
  </si>
  <si>
    <t>Bestand* arbeitslos vorgemerkter Wiedereinsteiger_innen nach Ausbildung und aktuellem Monat.</t>
  </si>
  <si>
    <t>Bestand* arbeitslos vorgemerkter Wiedereinsteiger_innen nach Alter und aktuellem Monat.</t>
  </si>
  <si>
    <t>2024/Apr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</si>
</sst>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m\/yyyy"/>
    <numFmt numFmtId="165" formatCode="0.0"/>
    <numFmt numFmtId="166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sz val="8"/>
      <color rgb="FF454545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4F9F"/>
      <name val="Verdana"/>
      <family val="2"/>
    </font>
    <font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6"/>
      <color rgb="FFE4002D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E4002D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FFFF"/>
      <name val="Verdana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8"/>
      <color rgb="FF31455E"/>
      <name val="Arial"/>
      <family val="2"/>
    </font>
    <font>
      <b/>
      <sz val="8"/>
      <color rgb="FF222222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8"/>
      <color rgb="FFE4002D"/>
      <name val="Arial"/>
      <family val="2"/>
    </font>
    <font>
      <sz val="15"/>
      <color theme="1"/>
      <name val="Arial"/>
      <family val="2"/>
    </font>
    <font>
      <sz val="15"/>
      <color theme="1" tint="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5E5"/>
        <bgColor indexed="64"/>
      </patternFill>
    </fill>
    <fill>
      <patternFill patternType="solid">
        <fgColor rgb="FF5F91CB"/>
        <bgColor indexed="64"/>
      </patternFill>
    </fill>
    <fill>
      <patternFill patternType="solid">
        <fgColor rgb="FFDEE6F2"/>
        <bgColor indexed="64"/>
      </patternFill>
    </fill>
    <fill>
      <patternFill patternType="solid">
        <fgColor rgb="FF004F9F"/>
        <bgColor indexed="64"/>
      </patternFill>
    </fill>
    <fill>
      <patternFill patternType="solid">
        <fgColor rgb="FFBDDAF3"/>
        <bgColor indexed="64"/>
      </patternFill>
    </fill>
    <fill>
      <patternFill patternType="solid">
        <fgColor rgb="FFEFF3F7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</fills>
  <borders count="63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93B1CD"/>
      </left>
      <right/>
      <top style="thin">
        <color rgb="FFC0C0C0"/>
      </top>
      <bottom style="thin">
        <color rgb="FF93B1CD"/>
      </bottom>
      <diagonal/>
    </border>
    <border>
      <left style="thin">
        <color rgb="FFC0C0C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C0C0C0"/>
      </left>
      <right style="thin">
        <color rgb="FFEFEFEF"/>
      </right>
      <top style="thin">
        <color rgb="FFEFEFEF"/>
      </top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/>
      <diagonal/>
    </border>
    <border>
      <left style="thin">
        <color rgb="FF93B1CD"/>
      </left>
      <right/>
      <top style="thin">
        <color rgb="FFEFEFEF"/>
      </top>
      <bottom style="thin">
        <color rgb="FFD5D5D5"/>
      </bottom>
      <diagonal/>
    </border>
    <border>
      <left style="thin">
        <color rgb="FFD5D5D5"/>
      </left>
      <right/>
      <top style="thin">
        <color rgb="FFEFEFEF"/>
      </top>
      <bottom style="thin">
        <color rgb="FFD5D5D5"/>
      </bottom>
      <diagonal/>
    </border>
    <border>
      <left style="thin">
        <color rgb="FFD5D5D5"/>
      </left>
      <right style="thin">
        <color rgb="FFD5D5D5"/>
      </right>
      <top style="thin">
        <color rgb="FFEFEFEF"/>
      </top>
      <bottom style="thin">
        <color rgb="FFD5D5D5"/>
      </bottom>
      <diagonal/>
    </border>
    <border>
      <left/>
      <right/>
      <top/>
      <bottom style="medium">
        <color rgb="FF004F9F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EFEFEF"/>
      </right>
      <top style="thin">
        <color rgb="FFC0C0C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C0C0C0"/>
      </top>
      <bottom style="thin">
        <color rgb="FFEFEFEF"/>
      </bottom>
      <diagonal/>
    </border>
    <border>
      <left style="thin">
        <color rgb="FFC0C0C0"/>
      </left>
      <right style="thin">
        <color rgb="FF93B1CD"/>
      </right>
      <top style="thin">
        <color rgb="FF93B1CD"/>
      </top>
      <bottom/>
      <diagonal/>
    </border>
    <border>
      <left/>
      <right style="thin">
        <color rgb="FFD5D5D5"/>
      </right>
      <top style="thin">
        <color rgb="FF93B1CD"/>
      </top>
      <bottom style="thin">
        <color rgb="FFD5D5D5"/>
      </bottom>
      <diagonal/>
    </border>
    <border>
      <left/>
      <right style="thin">
        <color rgb="FFD5D5D5"/>
      </right>
      <top style="thin">
        <color rgb="FFD5D5D5"/>
      </top>
      <bottom style="thin">
        <color rgb="FFD5D5D5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EFEFEF"/>
      </left>
      <right/>
      <top style="thin">
        <color rgb="FFC0C0C0"/>
      </top>
      <bottom style="thin">
        <color rgb="FFEFEFEF"/>
      </bottom>
      <diagonal/>
    </border>
    <border>
      <left style="thin">
        <color rgb="FFEFEFEF"/>
      </left>
      <right/>
      <top style="thin">
        <color rgb="FFEFEFEF"/>
      </top>
      <bottom style="thin">
        <color rgb="FFEFEFEF"/>
      </bottom>
      <diagonal/>
    </border>
    <border>
      <left style="thin">
        <color rgb="FFEFEFEF"/>
      </left>
      <right/>
      <top style="thin">
        <color rgb="FFEFEFEF"/>
      </top>
      <bottom/>
      <diagonal/>
    </border>
    <border>
      <left style="thin">
        <color rgb="FFEFEFEF"/>
      </left>
      <right style="thin">
        <color rgb="FFE1E6EC"/>
      </right>
      <top style="thin">
        <color rgb="FF93B1CD"/>
      </top>
      <bottom style="thin">
        <color rgb="FFE1E6EC"/>
      </bottom>
      <diagonal/>
    </border>
    <border>
      <left style="thin">
        <color rgb="FFEFEFEF"/>
      </left>
      <right style="thin">
        <color rgb="FFE1E6EC"/>
      </right>
      <top style="thin">
        <color rgb="FFE1E6EC"/>
      </top>
      <bottom style="thin">
        <color rgb="FFE1E6EC"/>
      </bottom>
      <diagonal/>
    </border>
    <border>
      <left style="thin">
        <color rgb="FFEFEFEF"/>
      </left>
      <right style="thin">
        <color rgb="FFE1E6EC"/>
      </right>
      <top style="thin">
        <color rgb="FFE1E6EC"/>
      </top>
      <bottom/>
      <diagonal/>
    </border>
    <border>
      <left style="thin">
        <color rgb="FFD5D5D5"/>
      </left>
      <right/>
      <top style="thin">
        <color rgb="FFE1E6EC"/>
      </top>
      <bottom style="thin">
        <color rgb="FFD5D5D5"/>
      </bottom>
      <diagonal/>
    </border>
    <border>
      <left style="thin">
        <color rgb="FFD5D5D5"/>
      </left>
      <right style="thin">
        <color rgb="FFD5D5D5"/>
      </right>
      <top style="thin">
        <color rgb="FFE1E6EC"/>
      </top>
      <bottom style="thin">
        <color rgb="FFD5D5D5"/>
      </bottom>
      <diagonal/>
    </border>
    <border>
      <left style="thin">
        <color rgb="FFEFEFEF"/>
      </left>
      <right/>
      <top style="thin">
        <color rgb="FF93B1CD"/>
      </top>
      <bottom style="thin">
        <color rgb="FFE1E6EC"/>
      </bottom>
      <diagonal/>
    </border>
    <border>
      <left style="thin">
        <color rgb="FFEFEFEF"/>
      </left>
      <right/>
      <top style="thin">
        <color rgb="FFE1E6EC"/>
      </top>
      <bottom style="thin">
        <color rgb="FFE1E6EC"/>
      </bottom>
      <diagonal/>
    </border>
    <border>
      <left style="thin">
        <color rgb="FFEFEFEF"/>
      </left>
      <right/>
      <top style="thin">
        <color rgb="FFE1E6EC"/>
      </top>
      <bottom/>
      <diagonal/>
    </border>
    <border>
      <left style="thin">
        <color rgb="FFE1E6EC"/>
      </left>
      <right style="thin">
        <color rgb="FFEFEFEF"/>
      </right>
      <top style="thin">
        <color rgb="FFC0C0C0"/>
      </top>
      <bottom style="thin">
        <color rgb="FFEFEFEF"/>
      </bottom>
      <diagonal/>
    </border>
    <border>
      <left style="thin">
        <color rgb="FFE1E6EC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1E6EC"/>
      </left>
      <right style="thin">
        <color rgb="FFEFEFEF"/>
      </right>
      <top style="thin">
        <color rgb="FFEFEFEF"/>
      </top>
      <bottom/>
      <diagonal/>
    </border>
    <border>
      <left/>
      <right/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D5D5D5"/>
      </bottom>
      <diagonal/>
    </border>
    <border>
      <left/>
      <right/>
      <top style="thin">
        <color rgb="FFD5D5D5"/>
      </top>
      <bottom style="thin">
        <color rgb="FFD5D5D5"/>
      </bottom>
      <diagonal/>
    </border>
    <border>
      <left style="thin">
        <color rgb="FFD5D5D5"/>
      </left>
      <right style="thin">
        <color rgb="FFD5D5D5"/>
      </right>
      <top style="thin">
        <color rgb="FF93B1CD"/>
      </top>
      <bottom style="thin">
        <color rgb="FFD5D5D5"/>
      </bottom>
      <diagonal/>
    </border>
    <border>
      <left style="thin">
        <color rgb="FFD5D5D5"/>
      </left>
      <right style="thin">
        <color rgb="FFD5D5D5"/>
      </right>
      <top style="thin">
        <color rgb="FFD5D5D5"/>
      </top>
      <bottom style="thin">
        <color rgb="FFD5D5D5"/>
      </bottom>
      <diagonal/>
    </border>
    <border>
      <left style="thin">
        <color rgb="FFD5D5D5"/>
      </left>
      <right/>
      <top style="thin">
        <color rgb="FF93B1CD"/>
      </top>
      <bottom style="thin">
        <color rgb="FFD5D5D5"/>
      </bottom>
      <diagonal/>
    </border>
    <border>
      <left style="thin">
        <color rgb="FFD5D5D5"/>
      </left>
      <right/>
      <top style="thin">
        <color rgb="FFD5D5D5"/>
      </top>
      <bottom style="thin">
        <color rgb="FFD5D5D5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CCCCCC"/>
      </top>
      <bottom style="thin">
        <color rgb="FFA2C4E0"/>
      </bottom>
      <diagonal/>
    </border>
    <border>
      <left style="thin">
        <color rgb="FFA2C4E0"/>
      </left>
      <right/>
      <top style="thin">
        <color rgb="FFCCCCCC"/>
      </top>
      <bottom style="thin">
        <color rgb="FFA2C4E0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</borders>
  <cellStyleXfs count="34">
    <xf numFmtId="0" fontId="0" fillId="0" borderId="0"/>
    <xf numFmtId="0" fontId="2" fillId="5" borderId="0">
      <alignment horizontal="right" vertical="top"/>
    </xf>
    <xf numFmtId="0" fontId="5" fillId="2" borderId="0">
      <alignment horizontal="right" vertical="top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2" borderId="0">
      <alignment horizontal="center" vertical="top"/>
    </xf>
    <xf numFmtId="0" fontId="3" fillId="3" borderId="0">
      <alignment horizontal="left" vertical="top"/>
    </xf>
    <xf numFmtId="0" fontId="4" fillId="4" borderId="0">
      <alignment horizontal="left" vertical="top"/>
    </xf>
    <xf numFmtId="0" fontId="5" fillId="2" borderId="0">
      <alignment horizontal="right" vertical="top"/>
    </xf>
    <xf numFmtId="0" fontId="2" fillId="5" borderId="0">
      <alignment horizontal="right" vertical="top"/>
    </xf>
    <xf numFmtId="0" fontId="3" fillId="3" borderId="0">
      <alignment horizontal="left" vertical="top"/>
    </xf>
    <xf numFmtId="0" fontId="2" fillId="2" borderId="0">
      <alignment horizontal="center" vertical="top"/>
    </xf>
    <xf numFmtId="0" fontId="4" fillId="4" borderId="0">
      <alignment horizontal="left" vertical="top"/>
    </xf>
    <xf numFmtId="0" fontId="2" fillId="2" borderId="0">
      <alignment horizontal="center" vertical="top"/>
    </xf>
    <xf numFmtId="0" fontId="3" fillId="3" borderId="0">
      <alignment horizontal="left" vertical="top"/>
    </xf>
    <xf numFmtId="0" fontId="18" fillId="7" borderId="0">
      <alignment horizontal="left" vertical="top"/>
    </xf>
    <xf numFmtId="0" fontId="4" fillId="4" borderId="0">
      <alignment horizontal="left" vertical="top"/>
    </xf>
    <xf numFmtId="0" fontId="5" fillId="2" borderId="0">
      <alignment horizontal="right" vertical="top"/>
    </xf>
    <xf numFmtId="0" fontId="19" fillId="8" borderId="0">
      <alignment horizontal="right" vertical="top"/>
    </xf>
    <xf numFmtId="0" fontId="2" fillId="5" borderId="0">
      <alignment horizontal="right" vertical="top"/>
    </xf>
    <xf numFmtId="0" fontId="2" fillId="2" borderId="0">
      <alignment horizontal="center" vertical="top"/>
    </xf>
    <xf numFmtId="0" fontId="3" fillId="3" borderId="0">
      <alignment horizontal="left" vertical="top"/>
    </xf>
    <xf numFmtId="0" fontId="18" fillId="7" borderId="0">
      <alignment horizontal="left" vertical="top"/>
    </xf>
    <xf numFmtId="0" fontId="4" fillId="4" borderId="0">
      <alignment horizontal="left" vertical="top"/>
    </xf>
    <xf numFmtId="0" fontId="5" fillId="2" borderId="0">
      <alignment horizontal="right" vertical="top"/>
    </xf>
    <xf numFmtId="0" fontId="19" fillId="8" borderId="0">
      <alignment horizontal="right" vertical="top"/>
    </xf>
    <xf numFmtId="0" fontId="2" fillId="5" borderId="0">
      <alignment horizontal="right" vertical="top"/>
    </xf>
    <xf numFmtId="0" fontId="21" fillId="2" borderId="0">
      <alignment horizontal="center" vertical="top"/>
    </xf>
    <xf numFmtId="0" fontId="20" fillId="9" borderId="0">
      <alignment horizontal="left" vertical="top"/>
    </xf>
    <xf numFmtId="0" fontId="21" fillId="11" borderId="0">
      <alignment horizontal="left" vertical="top"/>
    </xf>
    <xf numFmtId="0" fontId="21" fillId="10" borderId="0">
      <alignment horizontal="left" vertical="top"/>
    </xf>
    <xf numFmtId="0" fontId="20" fillId="2" borderId="0">
      <alignment horizontal="right" vertical="top"/>
    </xf>
    <xf numFmtId="0" fontId="21" fillId="11" borderId="0">
      <alignment horizontal="right" vertical="top"/>
    </xf>
    <xf numFmtId="0" fontId="21" fillId="10" borderId="0">
      <alignment horizontal="right" vertical="top"/>
    </xf>
  </cellStyleXfs>
  <cellXfs count="187">
    <xf numFmtId="0" fontId="0" fillId="0" borderId="0" xfId="0"/>
    <xf numFmtId="0" fontId="3" fillId="3" borderId="1" xfId="10" applyBorder="1">
      <alignment horizontal="left" vertical="top"/>
    </xf>
    <xf numFmtId="0" fontId="3" fillId="3" borderId="16" xfId="10" applyBorder="1">
      <alignment horizontal="left" vertical="top"/>
    </xf>
    <xf numFmtId="0" fontId="3" fillId="3" borderId="3" xfId="10" applyBorder="1">
      <alignment horizontal="left" vertical="top"/>
    </xf>
    <xf numFmtId="0" fontId="4" fillId="4" borderId="4" xfId="12" applyBorder="1">
      <alignment horizontal="left" vertical="top"/>
    </xf>
    <xf numFmtId="0" fontId="3" fillId="3" borderId="2" xfId="10" applyBorder="1">
      <alignment horizontal="left" vertical="top"/>
    </xf>
    <xf numFmtId="0" fontId="1" fillId="0" borderId="0" xfId="0" applyFont="1"/>
    <xf numFmtId="164" fontId="7" fillId="0" borderId="0" xfId="0" applyNumberFormat="1" applyFont="1" applyBorder="1" applyAlignment="1"/>
    <xf numFmtId="165" fontId="0" fillId="0" borderId="0" xfId="0" applyNumberFormat="1"/>
    <xf numFmtId="0" fontId="0" fillId="0" borderId="0" xfId="0" applyBorder="1"/>
    <xf numFmtId="166" fontId="8" fillId="0" borderId="0" xfId="3" applyNumberFormat="1" applyFont="1"/>
    <xf numFmtId="0" fontId="0" fillId="0" borderId="0" xfId="0" applyProtection="1">
      <protection locked="0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0" fillId="0" borderId="0" xfId="0" applyNumberFormat="1" applyBorder="1"/>
    <xf numFmtId="9" fontId="0" fillId="0" borderId="0" xfId="4" applyFont="1"/>
    <xf numFmtId="1" fontId="0" fillId="0" borderId="0" xfId="0" applyNumberFormat="1"/>
    <xf numFmtId="166" fontId="0" fillId="0" borderId="0" xfId="0" applyNumberFormat="1"/>
    <xf numFmtId="1" fontId="0" fillId="0" borderId="0" xfId="0" applyNumberFormat="1" applyBorder="1" applyAlignment="1">
      <alignment vertical="top" wrapText="1"/>
    </xf>
    <xf numFmtId="9" fontId="10" fillId="0" borderId="0" xfId="4" applyFont="1" applyAlignment="1">
      <alignment horizontal="center" vertical="center"/>
    </xf>
    <xf numFmtId="0" fontId="0" fillId="0" borderId="0" xfId="0" applyAlignment="1"/>
    <xf numFmtId="1" fontId="0" fillId="0" borderId="0" xfId="0" applyNumberFormat="1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/>
    <xf numFmtId="0" fontId="9" fillId="0" borderId="0" xfId="0" applyFont="1" applyAlignment="1"/>
    <xf numFmtId="0" fontId="14" fillId="6" borderId="13" xfId="0" applyFont="1" applyFill="1" applyBorder="1" applyAlignment="1">
      <alignment vertical="center"/>
    </xf>
    <xf numFmtId="165" fontId="15" fillId="0" borderId="14" xfId="0" applyNumberFormat="1" applyFont="1" applyBorder="1" applyAlignment="1">
      <alignment vertical="center"/>
    </xf>
    <xf numFmtId="165" fontId="15" fillId="0" borderId="15" xfId="0" applyNumberFormat="1" applyFont="1" applyBorder="1" applyAlignment="1">
      <alignment vertical="center"/>
    </xf>
    <xf numFmtId="0" fontId="2" fillId="2" borderId="0" xfId="5">
      <alignment horizontal="center" vertical="top"/>
    </xf>
    <xf numFmtId="0" fontId="3" fillId="3" borderId="1" xfId="6" applyBorder="1">
      <alignment horizontal="left" vertical="top"/>
    </xf>
    <xf numFmtId="0" fontId="3" fillId="3" borderId="2" xfId="6" applyBorder="1">
      <alignment horizontal="left" vertical="top"/>
    </xf>
    <xf numFmtId="0" fontId="4" fillId="4" borderId="4" xfId="7" applyBorder="1">
      <alignment horizontal="left" vertical="top"/>
    </xf>
    <xf numFmtId="0" fontId="3" fillId="3" borderId="3" xfId="6" applyBorder="1">
      <alignment horizontal="left" vertical="top"/>
    </xf>
    <xf numFmtId="0" fontId="4" fillId="4" borderId="19" xfId="7" applyBorder="1">
      <alignment horizontal="left" vertical="top"/>
    </xf>
    <xf numFmtId="3" fontId="5" fillId="2" borderId="17" xfId="8" applyNumberFormat="1" applyBorder="1">
      <alignment horizontal="right" vertical="top"/>
    </xf>
    <xf numFmtId="3" fontId="5" fillId="2" borderId="5" xfId="8" applyNumberFormat="1" applyBorder="1">
      <alignment horizontal="right" vertical="top"/>
    </xf>
    <xf numFmtId="3" fontId="5" fillId="2" borderId="7" xfId="8" applyNumberFormat="1" applyBorder="1">
      <alignment horizontal="right" vertical="top"/>
    </xf>
    <xf numFmtId="3" fontId="2" fillId="5" borderId="9" xfId="9" applyNumberFormat="1" applyBorder="1">
      <alignment horizontal="right" vertical="top"/>
    </xf>
    <xf numFmtId="3" fontId="5" fillId="2" borderId="18" xfId="8" applyNumberFormat="1" applyBorder="1">
      <alignment horizontal="right" vertical="top"/>
    </xf>
    <xf numFmtId="3" fontId="5" fillId="2" borderId="6" xfId="8" applyNumberFormat="1" applyBorder="1">
      <alignment horizontal="right" vertical="top"/>
    </xf>
    <xf numFmtId="3" fontId="5" fillId="2" borderId="8" xfId="8" applyNumberFormat="1" applyBorder="1">
      <alignment horizontal="right" vertical="top"/>
    </xf>
    <xf numFmtId="3" fontId="2" fillId="5" borderId="10" xfId="9" applyNumberFormat="1" applyBorder="1">
      <alignment horizontal="right" vertical="top"/>
    </xf>
    <xf numFmtId="3" fontId="2" fillId="5" borderId="11" xfId="9" applyNumberFormat="1" applyBorder="1">
      <alignment horizontal="right" vertical="top"/>
    </xf>
    <xf numFmtId="3" fontId="2" fillId="5" borderId="20" xfId="9" applyNumberFormat="1" applyBorder="1">
      <alignment horizontal="right" vertical="top"/>
    </xf>
    <xf numFmtId="3" fontId="2" fillId="5" borderId="21" xfId="9" applyNumberFormat="1" applyBorder="1">
      <alignment horizontal="right" vertical="top"/>
    </xf>
    <xf numFmtId="0" fontId="16" fillId="0" borderId="0" xfId="0" applyFont="1"/>
    <xf numFmtId="0" fontId="3" fillId="3" borderId="16" xfId="6" applyBorder="1" applyAlignment="1">
      <alignment horizontal="left" vertical="top" wrapText="1"/>
    </xf>
    <xf numFmtId="0" fontId="3" fillId="3" borderId="3" xfId="6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0" fillId="0" borderId="0" xfId="0" quotePrefix="1"/>
    <xf numFmtId="0" fontId="2" fillId="2" borderId="0" xfId="11">
      <alignment horizontal="center" vertical="top"/>
    </xf>
    <xf numFmtId="0" fontId="4" fillId="4" borderId="19" xfId="12" applyBorder="1">
      <alignment horizontal="left" vertical="top"/>
    </xf>
    <xf numFmtId="3" fontId="5" fillId="2" borderId="17" xfId="2" applyNumberFormat="1" applyBorder="1">
      <alignment horizontal="right" vertical="top"/>
    </xf>
    <xf numFmtId="3" fontId="5" fillId="2" borderId="5" xfId="2" applyNumberFormat="1" applyBorder="1">
      <alignment horizontal="right" vertical="top"/>
    </xf>
    <xf numFmtId="3" fontId="5" fillId="2" borderId="7" xfId="2" applyNumberFormat="1" applyBorder="1">
      <alignment horizontal="right" vertical="top"/>
    </xf>
    <xf numFmtId="3" fontId="2" fillId="5" borderId="9" xfId="1" applyNumberFormat="1" applyBorder="1">
      <alignment horizontal="right" vertical="top"/>
    </xf>
    <xf numFmtId="3" fontId="5" fillId="2" borderId="18" xfId="2" applyNumberFormat="1" applyBorder="1">
      <alignment horizontal="right" vertical="top"/>
    </xf>
    <xf numFmtId="3" fontId="5" fillId="2" borderId="6" xfId="2" applyNumberFormat="1" applyBorder="1">
      <alignment horizontal="right" vertical="top"/>
    </xf>
    <xf numFmtId="3" fontId="5" fillId="2" borderId="8" xfId="2" applyNumberFormat="1" applyBorder="1">
      <alignment horizontal="right" vertical="top"/>
    </xf>
    <xf numFmtId="3" fontId="2" fillId="5" borderId="10" xfId="1" applyNumberFormat="1" applyBorder="1">
      <alignment horizontal="right" vertical="top"/>
    </xf>
    <xf numFmtId="3" fontId="2" fillId="5" borderId="11" xfId="1" applyNumberFormat="1" applyBorder="1">
      <alignment horizontal="right" vertical="top"/>
    </xf>
    <xf numFmtId="3" fontId="2" fillId="5" borderId="20" xfId="1" applyNumberFormat="1" applyBorder="1">
      <alignment horizontal="right" vertical="top"/>
    </xf>
    <xf numFmtId="3" fontId="2" fillId="5" borderId="21" xfId="1" applyNumberFormat="1" applyBorder="1">
      <alignment horizontal="right" vertical="top"/>
    </xf>
    <xf numFmtId="0" fontId="2" fillId="2" borderId="0" xfId="13">
      <alignment horizontal="center" vertical="top"/>
    </xf>
    <xf numFmtId="49" fontId="0" fillId="0" borderId="0" xfId="0" applyNumberFormat="1"/>
    <xf numFmtId="0" fontId="3" fillId="3" borderId="24" xfId="14" applyBorder="1">
      <alignment horizontal="left" vertical="top"/>
    </xf>
    <xf numFmtId="0" fontId="3" fillId="3" borderId="1" xfId="14" applyBorder="1">
      <alignment horizontal="left" vertical="top"/>
    </xf>
    <xf numFmtId="0" fontId="3" fillId="3" borderId="2" xfId="14" applyBorder="1">
      <alignment horizontal="left" vertical="top"/>
    </xf>
    <xf numFmtId="0" fontId="4" fillId="4" borderId="25" xfId="16" applyBorder="1">
      <alignment horizontal="left" vertical="top"/>
    </xf>
    <xf numFmtId="0" fontId="4" fillId="4" borderId="4" xfId="16" applyBorder="1">
      <alignment horizontal="left" vertical="top"/>
    </xf>
    <xf numFmtId="0" fontId="3" fillId="3" borderId="3" xfId="14" applyBorder="1">
      <alignment horizontal="left" vertical="top"/>
    </xf>
    <xf numFmtId="0" fontId="3" fillId="3" borderId="16" xfId="14" applyBorder="1">
      <alignment horizontal="left" vertical="top"/>
    </xf>
    <xf numFmtId="0" fontId="18" fillId="7" borderId="19" xfId="15" applyBorder="1">
      <alignment horizontal="left" vertical="top"/>
    </xf>
    <xf numFmtId="0" fontId="4" fillId="4" borderId="40" xfId="16" applyBorder="1">
      <alignment horizontal="left" vertical="top"/>
    </xf>
    <xf numFmtId="0" fontId="4" fillId="4" borderId="23" xfId="16" applyBorder="1">
      <alignment horizontal="left" vertical="top"/>
    </xf>
    <xf numFmtId="0" fontId="4" fillId="4" borderId="47" xfId="16" applyBorder="1">
      <alignment horizontal="left" vertical="top"/>
    </xf>
    <xf numFmtId="3" fontId="5" fillId="2" borderId="17" xfId="17" applyNumberFormat="1" applyBorder="1">
      <alignment horizontal="right" vertical="top"/>
    </xf>
    <xf numFmtId="3" fontId="5" fillId="2" borderId="5" xfId="17" applyNumberFormat="1" applyBorder="1">
      <alignment horizontal="right" vertical="top"/>
    </xf>
    <xf numFmtId="3" fontId="5" fillId="2" borderId="7" xfId="17" applyNumberFormat="1" applyBorder="1">
      <alignment horizontal="right" vertical="top"/>
    </xf>
    <xf numFmtId="3" fontId="2" fillId="5" borderId="9" xfId="19" applyNumberFormat="1" applyBorder="1">
      <alignment horizontal="right" vertical="top"/>
    </xf>
    <xf numFmtId="3" fontId="5" fillId="2" borderId="26" xfId="17" applyNumberFormat="1" applyBorder="1">
      <alignment horizontal="right" vertical="top"/>
    </xf>
    <xf numFmtId="3" fontId="5" fillId="2" borderId="27" xfId="17" applyNumberFormat="1" applyBorder="1">
      <alignment horizontal="right" vertical="top"/>
    </xf>
    <xf numFmtId="3" fontId="5" fillId="2" borderId="28" xfId="17" applyNumberFormat="1" applyBorder="1">
      <alignment horizontal="right" vertical="top"/>
    </xf>
    <xf numFmtId="3" fontId="2" fillId="5" borderId="10" xfId="19" applyNumberFormat="1" applyBorder="1">
      <alignment horizontal="right" vertical="top"/>
    </xf>
    <xf numFmtId="3" fontId="19" fillId="8" borderId="34" xfId="18" applyNumberFormat="1" applyBorder="1">
      <alignment horizontal="right" vertical="top"/>
    </xf>
    <xf numFmtId="3" fontId="19" fillId="8" borderId="35" xfId="18" applyNumberFormat="1" applyBorder="1">
      <alignment horizontal="right" vertical="top"/>
    </xf>
    <xf numFmtId="3" fontId="19" fillId="8" borderId="36" xfId="18" applyNumberFormat="1" applyBorder="1">
      <alignment horizontal="right" vertical="top"/>
    </xf>
    <xf numFmtId="3" fontId="2" fillId="5" borderId="32" xfId="19" applyNumberFormat="1" applyBorder="1">
      <alignment horizontal="right" vertical="top"/>
    </xf>
    <xf numFmtId="3" fontId="5" fillId="2" borderId="37" xfId="17" applyNumberFormat="1" applyBorder="1">
      <alignment horizontal="right" vertical="top"/>
    </xf>
    <xf numFmtId="3" fontId="5" fillId="2" borderId="38" xfId="17" applyNumberFormat="1" applyBorder="1">
      <alignment horizontal="right" vertical="top"/>
    </xf>
    <xf numFmtId="3" fontId="5" fillId="2" borderId="39" xfId="17" applyNumberFormat="1" applyBorder="1">
      <alignment horizontal="right" vertical="top"/>
    </xf>
    <xf numFmtId="3" fontId="19" fillId="8" borderId="29" xfId="18" applyNumberFormat="1" applyBorder="1">
      <alignment horizontal="right" vertical="top"/>
    </xf>
    <xf numFmtId="3" fontId="19" fillId="8" borderId="30" xfId="18" applyNumberFormat="1" applyBorder="1">
      <alignment horizontal="right" vertical="top"/>
    </xf>
    <xf numFmtId="3" fontId="19" fillId="8" borderId="31" xfId="18" applyNumberFormat="1" applyBorder="1">
      <alignment horizontal="right" vertical="top"/>
    </xf>
    <xf numFmtId="3" fontId="2" fillId="5" borderId="33" xfId="19" applyNumberFormat="1" applyBorder="1">
      <alignment horizontal="right" vertical="top"/>
    </xf>
    <xf numFmtId="3" fontId="2" fillId="5" borderId="41" xfId="19" applyNumberFormat="1" applyBorder="1">
      <alignment horizontal="right" vertical="top"/>
    </xf>
    <xf numFmtId="3" fontId="2" fillId="5" borderId="42" xfId="19" applyNumberFormat="1" applyBorder="1">
      <alignment horizontal="right" vertical="top"/>
    </xf>
    <xf numFmtId="3" fontId="2" fillId="5" borderId="45" xfId="19" applyNumberFormat="1" applyBorder="1">
      <alignment horizontal="right" vertical="top"/>
    </xf>
    <xf numFmtId="3" fontId="2" fillId="5" borderId="46" xfId="19" applyNumberFormat="1" applyBorder="1">
      <alignment horizontal="right" vertical="top"/>
    </xf>
    <xf numFmtId="3" fontId="2" fillId="5" borderId="43" xfId="19" applyNumberFormat="1" applyBorder="1">
      <alignment horizontal="right" vertical="top"/>
    </xf>
    <xf numFmtId="3" fontId="2" fillId="5" borderId="44" xfId="19" applyNumberFormat="1" applyBorder="1">
      <alignment horizontal="right" vertical="top"/>
    </xf>
    <xf numFmtId="3" fontId="0" fillId="0" borderId="0" xfId="0" applyNumberFormat="1"/>
    <xf numFmtId="0" fontId="12" fillId="0" borderId="0" xfId="0" applyFont="1" applyAlignment="1">
      <alignment horizontal="center" vertical="center"/>
    </xf>
    <xf numFmtId="0" fontId="2" fillId="2" borderId="0" xfId="20">
      <alignment horizontal="center" vertical="top"/>
    </xf>
    <xf numFmtId="0" fontId="3" fillId="3" borderId="24" xfId="21" applyBorder="1">
      <alignment horizontal="left" vertical="top"/>
    </xf>
    <xf numFmtId="0" fontId="3" fillId="3" borderId="1" xfId="21" applyBorder="1">
      <alignment horizontal="left" vertical="top"/>
    </xf>
    <xf numFmtId="0" fontId="3" fillId="3" borderId="2" xfId="21" applyBorder="1">
      <alignment horizontal="left" vertical="top"/>
    </xf>
    <xf numFmtId="0" fontId="4" fillId="4" borderId="0" xfId="23" applyBorder="1">
      <alignment horizontal="left" vertical="top"/>
    </xf>
    <xf numFmtId="0" fontId="4" fillId="4" borderId="25" xfId="23" applyBorder="1">
      <alignment horizontal="left" vertical="top"/>
    </xf>
    <xf numFmtId="0" fontId="4" fillId="4" borderId="4" xfId="23" applyBorder="1">
      <alignment horizontal="left" vertical="top"/>
    </xf>
    <xf numFmtId="0" fontId="3" fillId="3" borderId="3" xfId="21" applyBorder="1">
      <alignment horizontal="left" vertical="top"/>
    </xf>
    <xf numFmtId="0" fontId="3" fillId="3" borderId="16" xfId="21" applyBorder="1">
      <alignment horizontal="left" vertical="top"/>
    </xf>
    <xf numFmtId="0" fontId="18" fillId="7" borderId="19" xfId="22" applyBorder="1">
      <alignment horizontal="left" vertical="top"/>
    </xf>
    <xf numFmtId="0" fontId="4" fillId="4" borderId="40" xfId="23" applyBorder="1">
      <alignment horizontal="left" vertical="top"/>
    </xf>
    <xf numFmtId="0" fontId="4" fillId="4" borderId="23" xfId="23" applyBorder="1">
      <alignment horizontal="left" vertical="top"/>
    </xf>
    <xf numFmtId="0" fontId="4" fillId="4" borderId="47" xfId="23" applyBorder="1">
      <alignment horizontal="left" vertical="top"/>
    </xf>
    <xf numFmtId="3" fontId="5" fillId="2" borderId="17" xfId="24" applyNumberFormat="1" applyBorder="1">
      <alignment horizontal="right" vertical="top"/>
    </xf>
    <xf numFmtId="3" fontId="5" fillId="2" borderId="5" xfId="24" applyNumberFormat="1" applyBorder="1">
      <alignment horizontal="right" vertical="top"/>
    </xf>
    <xf numFmtId="3" fontId="5" fillId="2" borderId="7" xfId="24" applyNumberFormat="1" applyBorder="1">
      <alignment horizontal="right" vertical="top"/>
    </xf>
    <xf numFmtId="3" fontId="2" fillId="5" borderId="9" xfId="26" applyNumberFormat="1" applyBorder="1">
      <alignment horizontal="right" vertical="top"/>
    </xf>
    <xf numFmtId="3" fontId="5" fillId="2" borderId="26" xfId="24" applyNumberFormat="1" applyBorder="1">
      <alignment horizontal="right" vertical="top"/>
    </xf>
    <xf numFmtId="3" fontId="5" fillId="2" borderId="27" xfId="24" applyNumberFormat="1" applyBorder="1">
      <alignment horizontal="right" vertical="top"/>
    </xf>
    <xf numFmtId="3" fontId="5" fillId="2" borderId="28" xfId="24" applyNumberFormat="1" applyBorder="1">
      <alignment horizontal="right" vertical="top"/>
    </xf>
    <xf numFmtId="3" fontId="2" fillId="5" borderId="10" xfId="26" applyNumberFormat="1" applyBorder="1">
      <alignment horizontal="right" vertical="top"/>
    </xf>
    <xf numFmtId="3" fontId="19" fillId="8" borderId="34" xfId="25" applyNumberFormat="1" applyBorder="1">
      <alignment horizontal="right" vertical="top"/>
    </xf>
    <xf numFmtId="3" fontId="19" fillId="8" borderId="35" xfId="25" applyNumberFormat="1" applyBorder="1">
      <alignment horizontal="right" vertical="top"/>
    </xf>
    <xf numFmtId="3" fontId="19" fillId="8" borderId="36" xfId="25" applyNumberFormat="1" applyBorder="1">
      <alignment horizontal="right" vertical="top"/>
    </xf>
    <xf numFmtId="3" fontId="2" fillId="5" borderId="32" xfId="26" applyNumberFormat="1" applyBorder="1">
      <alignment horizontal="right" vertical="top"/>
    </xf>
    <xf numFmtId="3" fontId="5" fillId="2" borderId="37" xfId="24" applyNumberFormat="1" applyBorder="1">
      <alignment horizontal="right" vertical="top"/>
    </xf>
    <xf numFmtId="3" fontId="5" fillId="2" borderId="38" xfId="24" applyNumberFormat="1" applyBorder="1">
      <alignment horizontal="right" vertical="top"/>
    </xf>
    <xf numFmtId="3" fontId="5" fillId="2" borderId="39" xfId="24" applyNumberFormat="1" applyBorder="1">
      <alignment horizontal="right" vertical="top"/>
    </xf>
    <xf numFmtId="3" fontId="19" fillId="8" borderId="29" xfId="25" applyNumberFormat="1" applyBorder="1">
      <alignment horizontal="right" vertical="top"/>
    </xf>
    <xf numFmtId="3" fontId="19" fillId="8" borderId="30" xfId="25" applyNumberFormat="1" applyBorder="1">
      <alignment horizontal="right" vertical="top"/>
    </xf>
    <xf numFmtId="3" fontId="19" fillId="8" borderId="31" xfId="25" applyNumberFormat="1" applyBorder="1">
      <alignment horizontal="right" vertical="top"/>
    </xf>
    <xf numFmtId="3" fontId="2" fillId="5" borderId="33" xfId="26" applyNumberFormat="1" applyBorder="1">
      <alignment horizontal="right" vertical="top"/>
    </xf>
    <xf numFmtId="3" fontId="2" fillId="5" borderId="41" xfId="26" applyNumberFormat="1" applyBorder="1">
      <alignment horizontal="right" vertical="top"/>
    </xf>
    <xf numFmtId="3" fontId="2" fillId="5" borderId="42" xfId="26" applyNumberFormat="1" applyBorder="1">
      <alignment horizontal="right" vertical="top"/>
    </xf>
    <xf numFmtId="3" fontId="2" fillId="5" borderId="45" xfId="26" applyNumberFormat="1" applyBorder="1">
      <alignment horizontal="right" vertical="top"/>
    </xf>
    <xf numFmtId="3" fontId="2" fillId="5" borderId="46" xfId="26" applyNumberFormat="1" applyBorder="1">
      <alignment horizontal="right" vertical="top"/>
    </xf>
    <xf numFmtId="3" fontId="2" fillId="5" borderId="43" xfId="26" applyNumberFormat="1" applyBorder="1">
      <alignment horizontal="right" vertical="top"/>
    </xf>
    <xf numFmtId="3" fontId="2" fillId="5" borderId="44" xfId="26" applyNumberFormat="1" applyBorder="1">
      <alignment horizontal="right" vertical="top"/>
    </xf>
    <xf numFmtId="166" fontId="0" fillId="0" borderId="0" xfId="3" applyNumberFormat="1" applyFont="1"/>
    <xf numFmtId="0" fontId="0" fillId="0" borderId="0" xfId="0" applyBorder="1" applyAlignment="1"/>
    <xf numFmtId="3" fontId="1" fillId="0" borderId="0" xfId="0" applyNumberFormat="1" applyFont="1" applyBorder="1" applyAlignment="1"/>
    <xf numFmtId="0" fontId="0" fillId="0" borderId="0" xfId="0"/>
    <xf numFmtId="0" fontId="21" fillId="2" borderId="48" xfId="27" applyBorder="1">
      <alignment horizontal="center" vertical="top"/>
    </xf>
    <xf numFmtId="0" fontId="20" fillId="9" borderId="25" xfId="28" applyBorder="1">
      <alignment horizontal="left" vertical="top"/>
    </xf>
    <xf numFmtId="0" fontId="20" fillId="9" borderId="49" xfId="28" applyBorder="1">
      <alignment horizontal="left" vertical="top"/>
    </xf>
    <xf numFmtId="0" fontId="20" fillId="9" borderId="50" xfId="28" applyBorder="1">
      <alignment horizontal="left" vertical="top"/>
    </xf>
    <xf numFmtId="0" fontId="21" fillId="10" borderId="50" xfId="30" applyBorder="1">
      <alignment horizontal="left" vertical="top"/>
    </xf>
    <xf numFmtId="0" fontId="20" fillId="9" borderId="23" xfId="28" applyBorder="1">
      <alignment horizontal="left" vertical="top"/>
    </xf>
    <xf numFmtId="0" fontId="20" fillId="9" borderId="40" xfId="28" applyBorder="1">
      <alignment horizontal="left" vertical="top"/>
    </xf>
    <xf numFmtId="0" fontId="21" fillId="11" borderId="47" xfId="29" applyBorder="1">
      <alignment horizontal="left" vertical="top"/>
    </xf>
    <xf numFmtId="3" fontId="20" fillId="2" borderId="51" xfId="31" applyNumberFormat="1" applyBorder="1">
      <alignment horizontal="right" vertical="top"/>
    </xf>
    <xf numFmtId="3" fontId="20" fillId="2" borderId="52" xfId="31" applyNumberFormat="1" applyBorder="1">
      <alignment horizontal="right" vertical="top"/>
    </xf>
    <xf numFmtId="3" fontId="20" fillId="2" borderId="53" xfId="31" applyNumberFormat="1" applyBorder="1">
      <alignment horizontal="right" vertical="top"/>
    </xf>
    <xf numFmtId="3" fontId="21" fillId="10" borderId="54" xfId="33" applyNumberFormat="1" applyBorder="1">
      <alignment horizontal="right" vertical="top"/>
    </xf>
    <xf numFmtId="3" fontId="20" fillId="2" borderId="56" xfId="31" applyNumberFormat="1" applyBorder="1">
      <alignment horizontal="right" vertical="top"/>
    </xf>
    <xf numFmtId="3" fontId="20" fillId="2" borderId="57" xfId="31" applyNumberFormat="1" applyBorder="1">
      <alignment horizontal="right" vertical="top"/>
    </xf>
    <xf numFmtId="3" fontId="20" fillId="2" borderId="58" xfId="31" applyNumberFormat="1" applyBorder="1">
      <alignment horizontal="right" vertical="top"/>
    </xf>
    <xf numFmtId="3" fontId="21" fillId="10" borderId="55" xfId="33" applyNumberFormat="1" applyBorder="1">
      <alignment horizontal="right" vertical="top"/>
    </xf>
    <xf numFmtId="3" fontId="21" fillId="11" borderId="59" xfId="32" applyNumberFormat="1" applyBorder="1">
      <alignment horizontal="right" vertical="top"/>
    </xf>
    <xf numFmtId="3" fontId="21" fillId="11" borderId="60" xfId="32" applyNumberFormat="1" applyBorder="1">
      <alignment horizontal="right" vertical="top"/>
    </xf>
    <xf numFmtId="3" fontId="21" fillId="11" borderId="61" xfId="32" applyNumberFormat="1" applyBorder="1">
      <alignment horizontal="right" vertical="top"/>
    </xf>
    <xf numFmtId="3" fontId="21" fillId="10" borderId="62" xfId="33" applyNumberFormat="1" applyBorder="1">
      <alignment horizontal="right" vertical="top"/>
    </xf>
    <xf numFmtId="0" fontId="7" fillId="0" borderId="0" xfId="0" applyFont="1" applyBorder="1" applyAlignment="1">
      <alignment vertical="center" wrapText="1"/>
    </xf>
    <xf numFmtId="9" fontId="22" fillId="0" borderId="0" xfId="4" applyFont="1" applyBorder="1" applyAlignment="1">
      <alignment vertical="center" wrapText="1"/>
    </xf>
    <xf numFmtId="9" fontId="22" fillId="0" borderId="0" xfId="4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3" fontId="0" fillId="0" borderId="0" xfId="3" applyNumberFormat="1" applyFont="1"/>
    <xf numFmtId="1" fontId="0" fillId="0" borderId="0" xfId="0" applyNumberFormat="1" applyAlignment="1">
      <alignment horizontal="left" wrapText="1"/>
    </xf>
    <xf numFmtId="9" fontId="22" fillId="0" borderId="0" xfId="4" applyFont="1" applyAlignment="1">
      <alignment horizontal="center" vertical="center"/>
    </xf>
    <xf numFmtId="165" fontId="23" fillId="0" borderId="0" xfId="0" applyNumberFormat="1" applyFont="1" applyAlignment="1">
      <alignment horizontal="center" vertical="top" wrapText="1"/>
    </xf>
    <xf numFmtId="9" fontId="22" fillId="0" borderId="0" xfId="4" applyFont="1" applyAlignment="1">
      <alignment horizontal="left" vertical="center" indent="2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9" fontId="10" fillId="0" borderId="0" xfId="4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center" vertical="top" wrapText="1"/>
    </xf>
    <xf numFmtId="9" fontId="22" fillId="0" borderId="0" xfId="4" applyFont="1" applyBorder="1" applyAlignment="1">
      <alignment horizontal="center" vertical="center" wrapText="1"/>
    </xf>
  </cellXfs>
  <cellStyles count="34">
    <cellStyle name="_Rid_12_S11_S10" xfId="8"/>
    <cellStyle name="_Rid_12_S13_S12" xfId="9"/>
    <cellStyle name="_Rid_12_S4" xfId="5"/>
    <cellStyle name="_Rid_12_S5" xfId="6"/>
    <cellStyle name="_Rid_12_S6" xfId="7"/>
    <cellStyle name="_Rid_14_S11_S10" xfId="2"/>
    <cellStyle name="_Rid_14_S13_S12" xfId="1"/>
    <cellStyle name="_Rid_14_S4" xfId="11"/>
    <cellStyle name="_Rid_14_S5" xfId="10"/>
    <cellStyle name="_Rid_14_S6" xfId="12"/>
    <cellStyle name="_Rid_17_S12" xfId="14"/>
    <cellStyle name="_Rid_17_S13" xfId="15"/>
    <cellStyle name="_Rid_17_S14" xfId="16"/>
    <cellStyle name="_Rid_17_S20_S19" xfId="17"/>
    <cellStyle name="_Rid_17_S22_S21" xfId="18"/>
    <cellStyle name="_Rid_17_S24_S23" xfId="19"/>
    <cellStyle name="_Rid_17_S8" xfId="13"/>
    <cellStyle name="_Rid_18_S12" xfId="21"/>
    <cellStyle name="_Rid_18_S13" xfId="22"/>
    <cellStyle name="_Rid_18_S14" xfId="23"/>
    <cellStyle name="_Rid_18_S20_S19" xfId="24"/>
    <cellStyle name="_Rid_18_S22_S21" xfId="25"/>
    <cellStyle name="_Rid_18_S24_S23" xfId="26"/>
    <cellStyle name="_Rid_18_S8" xfId="20"/>
    <cellStyle name="_Rid_20_S14_S13" xfId="31"/>
    <cellStyle name="_Rid_20_S16_S15" xfId="32"/>
    <cellStyle name="_Rid_20_S19" xfId="30"/>
    <cellStyle name="_Rid_20_S21_S20" xfId="33"/>
    <cellStyle name="_Rid_20_S5" xfId="27"/>
    <cellStyle name="_Rid_20_S8" xfId="28"/>
    <cellStyle name="_Rid_20_S9" xfId="29"/>
    <cellStyle name="Komma" xfId="3" builtinId="3"/>
    <cellStyle name="Prozent" xfId="4" builtinId="5"/>
    <cellStyle name="Standard" xfId="0" builtinId="0"/>
  </cellStyles>
  <dxfs count="0"/>
  <tableStyles count="0" defaultTableStyle="TableStyleMedium2" defaultPivotStyle="PivotStyleLight16"/>
  <colors>
    <mruColors>
      <color rgb="FFE4002D"/>
      <color rgb="FF004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7909924265611376E-2"/>
          <c:y val="0.19402282337965937"/>
          <c:w val="0.94418015146877721"/>
          <c:h val="0.52335770499427814"/>
        </c:manualLayout>
      </c:layout>
      <c:barChart>
        <c:barDir val="col"/>
        <c:grouping val="clustered"/>
        <c:varyColors val="0"/>
        <c:ser>
          <c:idx val="0"/>
          <c:order val="0"/>
          <c:tx>
            <c:v>Frauen</c:v>
          </c:tx>
          <c:spPr>
            <a:noFill/>
            <a:ln w="19050">
              <a:solidFill>
                <a:srgbClr val="E4002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E4002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Liste!$A$16:$E$16</c:f>
              <c:strCache>
                <c:ptCount val="5"/>
                <c:pt idx="0">
                  <c:v>Pflichtschule</c:v>
                </c:pt>
                <c:pt idx="1">
                  <c:v>Lehr-
abschluss</c:v>
                </c:pt>
                <c:pt idx="2">
                  <c:v>Mittlere
Schule</c:v>
                </c:pt>
                <c:pt idx="3">
                  <c:v>Höhere
Schule</c:v>
                </c:pt>
                <c:pt idx="4">
                  <c:v>Akademische
Ausbildung</c:v>
                </c:pt>
              </c:strCache>
            </c:strRef>
          </c:cat>
          <c:val>
            <c:numRef>
              <c:f>[0]!WE_Frauen_Ausb</c:f>
              <c:numCache>
                <c:formatCode>General</c:formatCode>
                <c:ptCount val="5"/>
                <c:pt idx="0">
                  <c:v>412</c:v>
                </c:pt>
                <c:pt idx="1">
                  <c:v>284</c:v>
                </c:pt>
                <c:pt idx="2">
                  <c:v>61</c:v>
                </c:pt>
                <c:pt idx="3">
                  <c:v>113</c:v>
                </c:pt>
                <c:pt idx="4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2-4F98-9D09-D29A29718574}"/>
            </c:ext>
          </c:extLst>
        </c:ser>
        <c:ser>
          <c:idx val="1"/>
          <c:order val="1"/>
          <c:tx>
            <c:v>Männer</c:v>
          </c:tx>
          <c:spPr>
            <a:noFill/>
            <a:ln w="19050">
              <a:solidFill>
                <a:srgbClr val="004F9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4F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Liste!$A$16:$E$16</c:f>
              <c:strCache>
                <c:ptCount val="5"/>
                <c:pt idx="0">
                  <c:v>Pflichtschule</c:v>
                </c:pt>
                <c:pt idx="1">
                  <c:v>Lehr-
abschluss</c:v>
                </c:pt>
                <c:pt idx="2">
                  <c:v>Mittlere
Schule</c:v>
                </c:pt>
                <c:pt idx="3">
                  <c:v>Höhere
Schule</c:v>
                </c:pt>
                <c:pt idx="4">
                  <c:v>Akademische
Ausbildung</c:v>
                </c:pt>
              </c:strCache>
            </c:strRef>
          </c:cat>
          <c:val>
            <c:numRef>
              <c:f>[0]!WE_Männer_Ausb</c:f>
              <c:numCache>
                <c:formatCode>General</c:formatCode>
                <c:ptCount val="5"/>
                <c:pt idx="0">
                  <c:v>50</c:v>
                </c:pt>
                <c:pt idx="1">
                  <c:v>19</c:v>
                </c:pt>
                <c:pt idx="2">
                  <c:v>6</c:v>
                </c:pt>
                <c:pt idx="3">
                  <c:v>14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2-4F98-9D09-D29A297185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81264592"/>
        <c:axId val="481236056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393120"/>
        <c:axId val="34477852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Gesamt</c:v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tx>
                      <c:strRef>
                        <c:f>Daten!$BE$31</c:f>
                        <c:strCache>
                          <c:ptCount val="1"/>
                          <c:pt idx="0">
                            <c:v>462</c:v>
                          </c:pt>
                        </c:strCache>
                      </c:strRef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>
                          <c15:dlblFTEntry>
                            <c15:txfldGUID>{9CF6D912-56AE-4AD6-8236-50BB019378CD}</c15:txfldGUID>
                            <c15:f>Daten!$BE$31</c15:f>
                            <c15:dlblFieldTableCache>
                              <c:ptCount val="1"/>
                              <c:pt idx="0">
                                <c:v>462</c:v>
                              </c:pt>
                            </c15:dlblFieldTableCache>
                          </c15:dlblFTEntry>
                        </c15:dlblFieldTable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3-5CC2-4F98-9D09-D29A29718574}"/>
                      </c:ext>
                    </c:extLst>
                  </c:dLbl>
                  <c:dLbl>
                    <c:idx val="1"/>
                    <c:tx>
                      <c:strRef>
                        <c:f>Daten!$BF$31</c:f>
                        <c:strCache>
                          <c:ptCount val="1"/>
                          <c:pt idx="0">
                            <c:v>303</c:v>
                          </c:pt>
                        </c:strCache>
                      </c:strRef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>
                          <c15:dlblFTEntry>
                            <c15:txfldGUID>{BC50EE66-0EE8-4FEA-968A-DDE1939E3414}</c15:txfldGUID>
                            <c15:f>Daten!$BF$31</c15:f>
                            <c15:dlblFieldTableCache>
                              <c:ptCount val="1"/>
                              <c:pt idx="0">
                                <c:v>303</c:v>
                              </c:pt>
                            </c15:dlblFieldTableCache>
                          </c15:dlblFTEntry>
                        </c15:dlblFieldTable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4-5CC2-4F98-9D09-D29A29718574}"/>
                      </c:ext>
                    </c:extLst>
                  </c:dLbl>
                  <c:dLbl>
                    <c:idx val="2"/>
                    <c:tx>
                      <c:strRef>
                        <c:f>Daten!$BG$31</c:f>
                        <c:strCache>
                          <c:ptCount val="1"/>
                          <c:pt idx="0">
                            <c:v>67</c:v>
                          </c:pt>
                        </c:strCache>
                      </c:strRef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>
                          <c15:dlblFTEntry>
                            <c15:txfldGUID>{13DE3FD9-2268-44C1-B9EB-53755FD6F811}</c15:txfldGUID>
                            <c15:f>Daten!$BG$31</c15:f>
                            <c15:dlblFieldTableCache>
                              <c:ptCount val="1"/>
                              <c:pt idx="0">
                                <c:v>67</c:v>
                              </c:pt>
                            </c15:dlblFieldTableCache>
                          </c15:dlblFTEntry>
                        </c15:dlblFieldTable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5-5CC2-4F98-9D09-D29A29718574}"/>
                      </c:ext>
                    </c:extLst>
                  </c:dLbl>
                  <c:dLbl>
                    <c:idx val="3"/>
                    <c:tx>
                      <c:strRef>
                        <c:f>Daten!$BH$31</c:f>
                        <c:strCache>
                          <c:ptCount val="1"/>
                          <c:pt idx="0">
                            <c:v>127</c:v>
                          </c:pt>
                        </c:strCache>
                      </c:strRef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>
                          <c15:dlblFTEntry>
                            <c15:txfldGUID>{7C50FAE2-5111-4F52-9E13-493EB56C0A8E}</c15:txfldGUID>
                            <c15:f>Daten!$BH$31</c15:f>
                            <c15:dlblFieldTableCache>
                              <c:ptCount val="1"/>
                              <c:pt idx="0">
                                <c:v>127</c:v>
                              </c:pt>
                            </c15:dlblFieldTableCache>
                          </c15:dlblFTEntry>
                        </c15:dlblFieldTable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6-5CC2-4F98-9D09-D29A29718574}"/>
                      </c:ext>
                    </c:extLst>
                  </c:dLbl>
                  <c:dLbl>
                    <c:idx val="4"/>
                    <c:tx>
                      <c:strRef>
                        <c:f>Daten!$BI$31</c:f>
                        <c:strCache>
                          <c:ptCount val="1"/>
                          <c:pt idx="0">
                            <c:v>119</c:v>
                          </c:pt>
                        </c:strCache>
                      </c:strRef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>
                          <c15:dlblFTEntry>
                            <c15:txfldGUID>{9E4BDAB0-A3E8-437A-A594-B8EB924F1982}</c15:txfldGUID>
                            <c15:f>Daten!$BI$31</c15:f>
                            <c15:dlblFieldTableCache>
                              <c:ptCount val="1"/>
                              <c:pt idx="0">
                                <c:v>119</c:v>
                              </c:pt>
                            </c15:dlblFieldTableCache>
                          </c15:dlblFTEntry>
                        </c15:dlblFieldTable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7-5CC2-4F98-9D09-D29A2971857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de-DE"/>
                    </a:p>
                  </c:txPr>
                  <c:dLblPos val="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Liste!$A$16:$E$16</c15:sqref>
                        </c15:formulaRef>
                      </c:ext>
                    </c:extLst>
                    <c:strCache>
                      <c:ptCount val="5"/>
                      <c:pt idx="0">
                        <c:v>Pflichtschule</c:v>
                      </c:pt>
                      <c:pt idx="1">
                        <c:v>Lehr-
abschluss</c:v>
                      </c:pt>
                      <c:pt idx="2">
                        <c:v>Mittlere
Schule</c:v>
                      </c:pt>
                      <c:pt idx="3">
                        <c:v>Höhere
Schule</c:v>
                      </c:pt>
                      <c:pt idx="4">
                        <c:v>Akademische
Ausbildung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[0]!WE_Ges_Ausb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494.4</c:v>
                      </c:pt>
                      <c:pt idx="1">
                        <c:v>494.4</c:v>
                      </c:pt>
                      <c:pt idx="2">
                        <c:v>494.4</c:v>
                      </c:pt>
                      <c:pt idx="3">
                        <c:v>494.4</c:v>
                      </c:pt>
                      <c:pt idx="4">
                        <c:v>494.4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CC2-4F98-9D09-D29A29718574}"/>
                  </c:ext>
                </c:extLst>
              </c15:ser>
            </c15:filteredLineSeries>
          </c:ext>
        </c:extLst>
      </c:lineChart>
      <c:catAx>
        <c:axId val="48126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81236056"/>
        <c:crosses val="autoZero"/>
        <c:auto val="1"/>
        <c:lblAlgn val="ctr"/>
        <c:lblOffset val="100"/>
        <c:noMultiLvlLbl val="0"/>
      </c:catAx>
      <c:valAx>
        <c:axId val="481236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1264592"/>
        <c:crosses val="autoZero"/>
        <c:crossBetween val="between"/>
      </c:valAx>
      <c:valAx>
        <c:axId val="34477852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43393120"/>
        <c:crosses val="max"/>
        <c:crossBetween val="between"/>
      </c:valAx>
      <c:catAx>
        <c:axId val="74339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778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849818026118606E-2"/>
          <c:y val="0.90870489078822414"/>
          <c:w val="0.87831388710483138"/>
          <c:h val="9.1295109211775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[1]Dashboard!$B$5</c:f>
          <c:strCache>
            <c:ptCount val="1"/>
            <c:pt idx="0">
              <c:v>Kärnten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Feldkirchen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Jugendl. &lt;25</c:v>
              </c:pt>
              <c:pt idx="1">
                <c:v>Erwachsene</c:v>
              </c:pt>
              <c:pt idx="2">
                <c:v>Ältere ab 50</c:v>
              </c:pt>
              <c:pt idx="3">
                <c:v>Ältere 50-54</c:v>
              </c:pt>
            </c:strLit>
          </c:cat>
          <c:val>
            <c:numLit>
              <c:formatCode>#,##0</c:formatCode>
              <c:ptCount val="3"/>
              <c:pt idx="0">
                <c:v>1233</c:v>
              </c:pt>
              <c:pt idx="1">
                <c:v>7539</c:v>
              </c:pt>
              <c:pt idx="2">
                <c:v>5215</c:v>
              </c:pt>
            </c:numLit>
          </c:val>
          <c:extLst>
            <c:ext xmlns:c16="http://schemas.microsoft.com/office/drawing/2014/chart" uri="{C3380CC4-5D6E-409C-BE32-E72D297353CC}">
              <c16:uniqueId val="{00000000-9AD2-4CA8-AC9D-E7FFE0705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4182480"/>
        <c:axId val="794179528"/>
      </c:barChart>
      <c:catAx>
        <c:axId val="79418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4179528"/>
        <c:crosses val="autoZero"/>
        <c:auto val="1"/>
        <c:lblAlgn val="ctr"/>
        <c:lblOffset val="100"/>
        <c:noMultiLvlLbl val="0"/>
      </c:catAx>
      <c:valAx>
        <c:axId val="79417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418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'[1]Datenquelle Berufsgruppen'!$C$1</c:f>
              <c:strCache>
                <c:ptCount val="1"/>
                <c:pt idx="0">
                  <c:v>Lehrstellensuchende</c:v>
                </c:pt>
              </c:strCache>
            </c:strRef>
          </c:tx>
          <c:spPr>
            <a:solidFill>
              <a:srgbClr val="004F9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4F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'[1]Datenquelle Berufsgruppen'!$A$2:$A$9</c:f>
              <c:strCache>
                <c:ptCount val="8"/>
                <c:pt idx="0">
                  <c:v>Feldkirchen</c:v>
                </c:pt>
                <c:pt idx="1">
                  <c:v>Hermagor</c:v>
                </c:pt>
                <c:pt idx="2">
                  <c:v>Klagenfurt</c:v>
                </c:pt>
                <c:pt idx="3">
                  <c:v>Spittal/Drau</c:v>
                </c:pt>
                <c:pt idx="4">
                  <c:v>St. Veit/Glan</c:v>
                </c:pt>
                <c:pt idx="5">
                  <c:v>Villach</c:v>
                </c:pt>
                <c:pt idx="6">
                  <c:v>Völkermarkt</c:v>
                </c:pt>
                <c:pt idx="7">
                  <c:v>Wolfsberg</c:v>
                </c:pt>
              </c:strCache>
            </c:strRef>
          </c:cat>
          <c:val>
            <c:numRef>
              <c:f>'[1]Datenquelle Berufsgruppen'!$C$2:$C$9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1-4402-9B6B-D31226E570DA}"/>
            </c:ext>
          </c:extLst>
        </c:ser>
        <c:ser>
          <c:idx val="1"/>
          <c:order val="1"/>
          <c:tx>
            <c:strRef>
              <c:f>'[1]Datenquelle Berufsgruppen'!$D$1</c:f>
              <c:strCache>
                <c:ptCount val="1"/>
                <c:pt idx="0">
                  <c:v>Offene Lehrstellen</c:v>
                </c:pt>
              </c:strCache>
            </c:strRef>
          </c:tx>
          <c:spPr>
            <a:solidFill>
              <a:srgbClr val="E4002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E4002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'[1]Datenquelle Berufsgruppen'!$A$2:$A$9</c:f>
              <c:strCache>
                <c:ptCount val="8"/>
                <c:pt idx="0">
                  <c:v>Feldkirchen</c:v>
                </c:pt>
                <c:pt idx="1">
                  <c:v>Hermagor</c:v>
                </c:pt>
                <c:pt idx="2">
                  <c:v>Klagenfurt</c:v>
                </c:pt>
                <c:pt idx="3">
                  <c:v>Spittal/Drau</c:v>
                </c:pt>
                <c:pt idx="4">
                  <c:v>St. Veit/Glan</c:v>
                </c:pt>
                <c:pt idx="5">
                  <c:v>Villach</c:v>
                </c:pt>
                <c:pt idx="6">
                  <c:v>Völkermarkt</c:v>
                </c:pt>
                <c:pt idx="7">
                  <c:v>Wolfsberg</c:v>
                </c:pt>
              </c:strCache>
            </c:strRef>
          </c:cat>
          <c:val>
            <c:numRef>
              <c:f>'[1]Datenquelle Berufsgruppen'!$D$2:$D$9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1-4402-9B6B-D31226E570DA}"/>
            </c:ext>
          </c:extLst>
        </c:ser>
        <c:ser>
          <c:idx val="2"/>
          <c:order val="2"/>
          <c:tx>
            <c:strRef>
              <c:f>'[1]Datenquelle Berufsgruppen'!$E$1</c:f>
              <c:strCache>
                <c:ptCount val="1"/>
                <c:pt idx="0">
                  <c:v>Stellenandrang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B97D458-1072-4078-89F4-018E2EBF012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F71-4402-9B6B-D31226E570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02E6E07-E5DB-4C38-8533-6720D6DDDCB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F71-4402-9B6B-D31226E570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A1E6191-385A-45E0-935B-E2836DA6B51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F71-4402-9B6B-D31226E570D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CFC40D8-8602-4327-8848-289A50004B6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F71-4402-9B6B-D31226E570D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B344001-989C-4CA4-890F-D32D3E4DDDA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F71-4402-9B6B-D31226E570D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9CAB020-2756-4420-AB2D-07276B92D42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F71-4402-9B6B-D31226E570D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ADFCD73-4957-4989-8B1D-CDB8FC99148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F71-4402-9B6B-D31226E570D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B36E3DC-DC32-49D9-B7D0-D9BC6E37458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F71-4402-9B6B-D31226E570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5400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7AA02B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'[1]Datenquelle Berufsgruppen'!$A$2:$A$9</c:f>
              <c:strCache>
                <c:ptCount val="8"/>
                <c:pt idx="0">
                  <c:v>Feldkirchen</c:v>
                </c:pt>
                <c:pt idx="1">
                  <c:v>Hermagor</c:v>
                </c:pt>
                <c:pt idx="2">
                  <c:v>Klagenfurt</c:v>
                </c:pt>
                <c:pt idx="3">
                  <c:v>Spittal/Drau</c:v>
                </c:pt>
                <c:pt idx="4">
                  <c:v>St. Veit/Glan</c:v>
                </c:pt>
                <c:pt idx="5">
                  <c:v>Villach</c:v>
                </c:pt>
                <c:pt idx="6">
                  <c:v>Völkermarkt</c:v>
                </c:pt>
                <c:pt idx="7">
                  <c:v>Wolfsberg</c:v>
                </c:pt>
              </c:strCache>
            </c:strRef>
          </c:cat>
          <c:val>
            <c:numRef>
              <c:f>'[1]Datenquelle Berufsgruppen'!$E$2:$E$9</c:f>
              <c:numCache>
                <c:formatCode>General</c:formatCode>
                <c:ptCount val="8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'[1]Datenquelle Berufsgruppen'!$F$2:$F$9</c15:f>
                <c15:dlblRangeCache>
                  <c:ptCount val="8"/>
                </c15:dlblRangeCache>
              </c15:datalabelsRange>
            </c:ext>
            <c:ext xmlns:c16="http://schemas.microsoft.com/office/drawing/2014/chart" uri="{C3380CC4-5D6E-409C-BE32-E72D297353CC}">
              <c16:uniqueId val="{0000000A-FF71-4402-9B6B-D31226E570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4648824"/>
        <c:axId val="804649480"/>
      </c:barChart>
      <c:catAx>
        <c:axId val="80464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649480"/>
        <c:crosses val="autoZero"/>
        <c:auto val="1"/>
        <c:lblAlgn val="ctr"/>
        <c:lblOffset val="500"/>
        <c:noMultiLvlLbl val="0"/>
      </c:catAx>
      <c:valAx>
        <c:axId val="804649480"/>
        <c:scaling>
          <c:orientation val="minMax"/>
          <c:min val="-1"/>
        </c:scaling>
        <c:delete val="1"/>
        <c:axPos val="l"/>
        <c:numFmt formatCode="General" sourceLinked="1"/>
        <c:majorTickMark val="none"/>
        <c:minorTickMark val="none"/>
        <c:tickLblPos val="nextTo"/>
        <c:crossAx val="80464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018584432858315E-2"/>
          <c:y val="9.918609097858512E-2"/>
          <c:w val="0.88370422010332994"/>
          <c:h val="0.69410055361315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[0]!Frauen_Ausb_RGS</c:f>
              <c:strCache>
                <c:ptCount val="1"/>
                <c:pt idx="0">
                  <c:v>Ktn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E4002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Liste!$A$16:$E$16</c:f>
              <c:strCache>
                <c:ptCount val="5"/>
                <c:pt idx="0">
                  <c:v>Pflichtschule</c:v>
                </c:pt>
                <c:pt idx="1">
                  <c:v>Lehr-
abschluss</c:v>
                </c:pt>
                <c:pt idx="2">
                  <c:v>Mittlere
Schule</c:v>
                </c:pt>
                <c:pt idx="3">
                  <c:v>Höhere
Schule</c:v>
                </c:pt>
                <c:pt idx="4">
                  <c:v>Akademische
Ausbildung</c:v>
                </c:pt>
              </c:strCache>
            </c:strRef>
          </c:cat>
          <c:val>
            <c:numRef>
              <c:f>[0]!Frauen_Ausbildung</c:f>
              <c:numCache>
                <c:formatCode>#,##0</c:formatCode>
                <c:ptCount val="5"/>
                <c:pt idx="0">
                  <c:v>3122</c:v>
                </c:pt>
                <c:pt idx="1">
                  <c:v>2549</c:v>
                </c:pt>
                <c:pt idx="2">
                  <c:v>627</c:v>
                </c:pt>
                <c:pt idx="3">
                  <c:v>920</c:v>
                </c:pt>
                <c:pt idx="4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D-4319-B6C7-9193440DCD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1264592"/>
        <c:axId val="481236056"/>
      </c:barChart>
      <c:catAx>
        <c:axId val="48126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81236056"/>
        <c:crosses val="autoZero"/>
        <c:auto val="1"/>
        <c:lblAlgn val="ctr"/>
        <c:lblOffset val="100"/>
        <c:noMultiLvlLbl val="0"/>
      </c:catAx>
      <c:valAx>
        <c:axId val="48123605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8126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018584432858315E-2"/>
          <c:y val="0.12306802049256219"/>
          <c:w val="0.88370422010332994"/>
          <c:h val="0.67021865934201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[0]!Frauen_Alter_RGS</c:f>
              <c:strCache>
                <c:ptCount val="1"/>
                <c:pt idx="0">
                  <c:v>Ktn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Daten!$O$17:$Q$17</c:f>
              <c:strCache>
                <c:ptCount val="3"/>
                <c:pt idx="0">
                  <c:v>Jugendliche &lt;25 Jahre</c:v>
                </c:pt>
                <c:pt idx="1">
                  <c:v>Haupterwerbsalter 25 bis 49 Jahre</c:v>
                </c:pt>
                <c:pt idx="2">
                  <c:v>Ältere über 50 Jahre</c:v>
                </c:pt>
              </c:strCache>
            </c:strRef>
          </c:cat>
          <c:val>
            <c:numRef>
              <c:f>[0]!Frauen_Alter</c:f>
              <c:numCache>
                <c:formatCode>General</c:formatCode>
                <c:ptCount val="3"/>
                <c:pt idx="0">
                  <c:v>654</c:v>
                </c:pt>
                <c:pt idx="1">
                  <c:v>4359</c:v>
                </c:pt>
                <c:pt idx="2">
                  <c:v>2885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C-449C-8157-10CB90AC98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1264592"/>
        <c:axId val="481236056"/>
      </c:barChart>
      <c:catAx>
        <c:axId val="48126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81236056"/>
        <c:crosses val="autoZero"/>
        <c:auto val="1"/>
        <c:lblAlgn val="ctr"/>
        <c:lblOffset val="100"/>
        <c:noMultiLvlLbl val="0"/>
      </c:catAx>
      <c:valAx>
        <c:axId val="481236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126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7909924265611376E-2"/>
          <c:y val="6.0185185185185182E-2"/>
          <c:w val="0.94418015146877721"/>
          <c:h val="0.65028549382716061"/>
        </c:manualLayout>
      </c:layout>
      <c:barChart>
        <c:barDir val="col"/>
        <c:grouping val="clustered"/>
        <c:varyColors val="0"/>
        <c:ser>
          <c:idx val="0"/>
          <c:order val="0"/>
          <c:tx>
            <c:v>Frauen</c:v>
          </c:tx>
          <c:spPr>
            <a:noFill/>
            <a:ln w="19050">
              <a:solidFill>
                <a:srgbClr val="E4002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E4002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Daten!$AI$43:$AK$43</c:f>
              <c:strCache>
                <c:ptCount val="3"/>
                <c:pt idx="0">
                  <c:v>Jugendliche &lt;25 Jahre</c:v>
                </c:pt>
                <c:pt idx="1">
                  <c:v>Haupterwerbsalter 25 bis 49 Jahre</c:v>
                </c:pt>
                <c:pt idx="2">
                  <c:v>Ältere über 50 Jahre</c:v>
                </c:pt>
              </c:strCache>
            </c:strRef>
          </c:cat>
          <c:val>
            <c:numRef>
              <c:f>[0]!WE_Frauen_Alter</c:f>
              <c:numCache>
                <c:formatCode>#,##0</c:formatCode>
                <c:ptCount val="3"/>
                <c:pt idx="0">
                  <c:v>34</c:v>
                </c:pt>
                <c:pt idx="1">
                  <c:v>914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D-4D89-823D-8A4A9796D602}"/>
            </c:ext>
          </c:extLst>
        </c:ser>
        <c:ser>
          <c:idx val="1"/>
          <c:order val="1"/>
          <c:tx>
            <c:v>Männer</c:v>
          </c:tx>
          <c:spPr>
            <a:noFill/>
            <a:ln w="19050">
              <a:solidFill>
                <a:srgbClr val="004F9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4F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Daten!$AI$43:$AK$43</c:f>
              <c:strCache>
                <c:ptCount val="3"/>
                <c:pt idx="0">
                  <c:v>Jugendliche &lt;25 Jahre</c:v>
                </c:pt>
                <c:pt idx="1">
                  <c:v>Haupterwerbsalter 25 bis 49 Jahre</c:v>
                </c:pt>
                <c:pt idx="2">
                  <c:v>Ältere über 50 Jahre</c:v>
                </c:pt>
              </c:strCache>
            </c:strRef>
          </c:cat>
          <c:val>
            <c:numRef>
              <c:f>[0]!WE_Männer_Alter</c:f>
              <c:numCache>
                <c:formatCode>#,##0</c:formatCode>
                <c:ptCount val="3"/>
                <c:pt idx="0">
                  <c:v>2</c:v>
                </c:pt>
                <c:pt idx="1">
                  <c:v>66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8D-4D89-823D-8A4A9796D6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81264592"/>
        <c:axId val="481236056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393120"/>
        <c:axId val="34477852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Gesamt</c:v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tx>
                      <c:strRef>
                        <c:f>Daten!$BC$44</c:f>
                        <c:strCache>
                          <c:ptCount val="1"/>
                          <c:pt idx="0">
                            <c:v> 36 </c:v>
                          </c:pt>
                        </c:strCache>
                      </c:strRef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>
                          <c15:dlblFTEntry>
                            <c15:txfldGUID>{4E7AD5DD-FABD-42DD-AE2B-39CF2EB191B5}</c15:txfldGUID>
                            <c15:f>Daten!$BC$44</c15:f>
                            <c15:dlblFieldTableCache>
                              <c:ptCount val="1"/>
                              <c:pt idx="0">
                                <c:v> 36 </c:v>
                              </c:pt>
                            </c15:dlblFieldTableCache>
                          </c15:dlblFTEntry>
                        </c15:dlblFieldTable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2-808D-4D89-823D-8A4A9796D602}"/>
                      </c:ext>
                    </c:extLst>
                  </c:dLbl>
                  <c:dLbl>
                    <c:idx val="1"/>
                    <c:tx>
                      <c:strRef>
                        <c:f>Daten!$BD$44</c:f>
                        <c:strCache>
                          <c:ptCount val="1"/>
                          <c:pt idx="0">
                            <c:v>980</c:v>
                          </c:pt>
                        </c:strCache>
                      </c:strRef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>
                          <c15:dlblFTEntry>
                            <c15:txfldGUID>{D39BC5EE-5102-4DB8-BF06-CD005C00E7C9}</c15:txfldGUID>
                            <c15:f>Daten!$BD$44</c15:f>
                            <c15:dlblFieldTableCache>
                              <c:ptCount val="1"/>
                              <c:pt idx="0">
                                <c:v>980</c:v>
                              </c:pt>
                            </c15:dlblFieldTableCache>
                          </c15:dlblFTEntry>
                        </c15:dlblFieldTable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3-808D-4D89-823D-8A4A9796D602}"/>
                      </c:ext>
                    </c:extLst>
                  </c:dLbl>
                  <c:dLbl>
                    <c:idx val="2"/>
                    <c:tx>
                      <c:strRef>
                        <c:f>Daten!$BE$44</c:f>
                        <c:strCache>
                          <c:ptCount val="1"/>
                          <c:pt idx="0">
                            <c:v> 65 </c:v>
                          </c:pt>
                        </c:strCache>
                      </c:strRef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>
                          <c15:dlblFTEntry>
                            <c15:txfldGUID>{C6FBAE3D-7139-4D2C-8269-BE87BD4F0D8B}</c15:txfldGUID>
                            <c15:f>Daten!$BE$44</c15:f>
                            <c15:dlblFieldTableCache>
                              <c:ptCount val="1"/>
                              <c:pt idx="0">
                                <c:v> 65 </c:v>
                              </c:pt>
                            </c15:dlblFieldTableCache>
                          </c15:dlblFTEntry>
                        </c15:dlblFieldTable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4-808D-4D89-823D-8A4A9796D602}"/>
                      </c:ext>
                    </c:extLst>
                  </c:dLbl>
                  <c:dLbl>
                    <c:idx val="3"/>
                    <c:tx>
                      <c:strRef>
                        <c:f>Daten!$BH$31</c:f>
                        <c:strCache>
                          <c:ptCount val="1"/>
                          <c:pt idx="0">
                            <c:v>127</c:v>
                          </c:pt>
                        </c:strCache>
                      </c:strRef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>
                          <c15:dlblFTEntry>
                            <c15:txfldGUID>{65FAFBBA-EB15-4558-B70E-F36CCF6996FA}</c15:txfldGUID>
                            <c15:f>Daten!$BH$31</c15:f>
                            <c15:dlblFieldTableCache>
                              <c:ptCount val="1"/>
                              <c:pt idx="0">
                                <c:v>127</c:v>
                              </c:pt>
                            </c15:dlblFieldTableCache>
                          </c15:dlblFTEntry>
                        </c15:dlblFieldTable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5-808D-4D89-823D-8A4A9796D602}"/>
                      </c:ext>
                    </c:extLst>
                  </c:dLbl>
                  <c:dLbl>
                    <c:idx val="4"/>
                    <c:tx>
                      <c:strRef>
                        <c:f>Daten!$BI$31</c:f>
                        <c:strCache>
                          <c:ptCount val="1"/>
                          <c:pt idx="0">
                            <c:v>119</c:v>
                          </c:pt>
                        </c:strCache>
                      </c:strRef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>
                          <c15:dlblFTEntry>
                            <c15:txfldGUID>{A57C6C5E-C05E-46D7-B6D7-BDAEFC0B50DD}</c15:txfldGUID>
                            <c15:f>Daten!$BI$31</c15:f>
                            <c15:dlblFieldTableCache>
                              <c:ptCount val="1"/>
                              <c:pt idx="0">
                                <c:v>119</c:v>
                              </c:pt>
                            </c15:dlblFieldTableCache>
                          </c15:dlblFTEntry>
                        </c15:dlblFieldTable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6-808D-4D89-823D-8A4A9796D602}"/>
                      </c:ext>
                    </c:extLst>
                  </c:dLbl>
                  <c:numFmt formatCode="#,#0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de-DE"/>
                    </a:p>
                  </c:txPr>
                  <c:dLblPos val="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Liste!$A$16:$E$16</c15:sqref>
                        </c15:formulaRef>
                      </c:ext>
                    </c:extLst>
                    <c:strCache>
                      <c:ptCount val="5"/>
                      <c:pt idx="0">
                        <c:v>Pflichtschule</c:v>
                      </c:pt>
                      <c:pt idx="1">
                        <c:v>Lehr-
abschluss</c:v>
                      </c:pt>
                      <c:pt idx="2">
                        <c:v>Mittlere
Schule</c:v>
                      </c:pt>
                      <c:pt idx="3">
                        <c:v>Höhere
Schule</c:v>
                      </c:pt>
                      <c:pt idx="4">
                        <c:v>Akademische
Ausbildung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[0]!WE_Gesamt_Alter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1096.8</c:v>
                      </c:pt>
                      <c:pt idx="1">
                        <c:v>1096.8</c:v>
                      </c:pt>
                      <c:pt idx="2">
                        <c:v>1096.8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808D-4D89-823D-8A4A9796D602}"/>
                  </c:ext>
                </c:extLst>
              </c15:ser>
            </c15:filteredLineSeries>
          </c:ext>
        </c:extLst>
      </c:lineChart>
      <c:catAx>
        <c:axId val="48126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81236056"/>
        <c:crosses val="autoZero"/>
        <c:auto val="1"/>
        <c:lblAlgn val="ctr"/>
        <c:lblOffset val="100"/>
        <c:noMultiLvlLbl val="0"/>
      </c:catAx>
      <c:valAx>
        <c:axId val="48123605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81264592"/>
        <c:crosses val="autoZero"/>
        <c:crossBetween val="between"/>
      </c:valAx>
      <c:valAx>
        <c:axId val="344778528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743393120"/>
        <c:crosses val="max"/>
        <c:crossBetween val="between"/>
      </c:valAx>
      <c:catAx>
        <c:axId val="74339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778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241597088417882E-2"/>
          <c:y val="0.91098726851851852"/>
          <c:w val="0.8533906015842434"/>
          <c:h val="8.4113040123456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7909924265611376E-2"/>
          <c:y val="6.0185185185185182E-2"/>
          <c:w val="0.94418015146877721"/>
          <c:h val="0.65028549382716061"/>
        </c:manualLayout>
      </c:layout>
      <c:barChart>
        <c:barDir val="col"/>
        <c:grouping val="clustered"/>
        <c:varyColors val="0"/>
        <c:ser>
          <c:idx val="0"/>
          <c:order val="0"/>
          <c:tx>
            <c:v>Frauen</c:v>
          </c:tx>
          <c:spPr>
            <a:noFill/>
            <a:ln w="19050">
              <a:solidFill>
                <a:srgbClr val="E4002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E4002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Daten!$AI$43:$AK$43</c:f>
              <c:strCache>
                <c:ptCount val="3"/>
                <c:pt idx="0">
                  <c:v>Jugendliche &lt;25 Jahre</c:v>
                </c:pt>
                <c:pt idx="1">
                  <c:v>Haupterwerbsalter 25 bis 49 Jahre</c:v>
                </c:pt>
                <c:pt idx="2">
                  <c:v>Ältere über 50 Jahre</c:v>
                </c:pt>
              </c:strCache>
            </c:strRef>
          </c:cat>
          <c:val>
            <c:numRef>
              <c:f>[0]!WE_Frauen_Alter</c:f>
              <c:numCache>
                <c:formatCode>#,##0</c:formatCode>
                <c:ptCount val="3"/>
                <c:pt idx="0">
                  <c:v>34</c:v>
                </c:pt>
                <c:pt idx="1">
                  <c:v>914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4-42E9-97E1-5E426C57769A}"/>
            </c:ext>
          </c:extLst>
        </c:ser>
        <c:ser>
          <c:idx val="1"/>
          <c:order val="1"/>
          <c:tx>
            <c:v>Männer</c:v>
          </c:tx>
          <c:spPr>
            <a:noFill/>
            <a:ln w="19050">
              <a:solidFill>
                <a:srgbClr val="004F9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4F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Daten!$AI$43:$AK$43</c:f>
              <c:strCache>
                <c:ptCount val="3"/>
                <c:pt idx="0">
                  <c:v>Jugendliche &lt;25 Jahre</c:v>
                </c:pt>
                <c:pt idx="1">
                  <c:v>Haupterwerbsalter 25 bis 49 Jahre</c:v>
                </c:pt>
                <c:pt idx="2">
                  <c:v>Ältere über 50 Jahre</c:v>
                </c:pt>
              </c:strCache>
            </c:strRef>
          </c:cat>
          <c:val>
            <c:numRef>
              <c:f>[0]!WE_Männer_Alter</c:f>
              <c:numCache>
                <c:formatCode>#,##0</c:formatCode>
                <c:ptCount val="3"/>
                <c:pt idx="0">
                  <c:v>2</c:v>
                </c:pt>
                <c:pt idx="1">
                  <c:v>66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4-42E9-97E1-5E426C5776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81264592"/>
        <c:axId val="481236056"/>
      </c:barChart>
      <c:lineChart>
        <c:grouping val="standard"/>
        <c:varyColors val="0"/>
        <c:ser>
          <c:idx val="2"/>
          <c:order val="2"/>
          <c:tx>
            <c:v>Gesamt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Daten!$BC$44</c:f>
                  <c:strCache>
                    <c:ptCount val="1"/>
                    <c:pt idx="0">
                      <c:v> 36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{4D65368E-F949-413D-99E4-5621C00A8B40}</c15:txfldGUID>
                      <c15:f>Daten!$BC$44</c15:f>
                      <c15:dlblFieldTableCache>
                        <c:ptCount val="1"/>
                        <c:pt idx="0">
                          <c:v> 36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4F04-42E9-97E1-5E426C57769A}"/>
                </c:ext>
              </c:extLst>
            </c:dLbl>
            <c:dLbl>
              <c:idx val="1"/>
              <c:tx>
                <c:strRef>
                  <c:f>Daten!$BD$44</c:f>
                  <c:strCache>
                    <c:ptCount val="1"/>
                    <c:pt idx="0">
                      <c:v>980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{FE79F40A-22C3-43B6-B145-B004C98AFFD0}</c15:txfldGUID>
                      <c15:f>Daten!$BD$44</c15:f>
                      <c15:dlblFieldTableCache>
                        <c:ptCount val="1"/>
                        <c:pt idx="0">
                          <c:v>980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F04-42E9-97E1-5E426C57769A}"/>
                </c:ext>
              </c:extLst>
            </c:dLbl>
            <c:dLbl>
              <c:idx val="2"/>
              <c:tx>
                <c:strRef>
                  <c:f>Daten!$BE$44</c:f>
                  <c:strCache>
                    <c:ptCount val="1"/>
                    <c:pt idx="0">
                      <c:v> 65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{8B9A7FEE-F7E1-4097-AFDE-C2F27A4ED50A}</c15:txfldGUID>
                      <c15:f>Daten!$BE$44</c15:f>
                      <c15:dlblFieldTableCache>
                        <c:ptCount val="1"/>
                        <c:pt idx="0">
                          <c:v> 65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4F04-42E9-97E1-5E426C57769A}"/>
                </c:ext>
              </c:extLst>
            </c:dLbl>
            <c:dLbl>
              <c:idx val="3"/>
              <c:tx>
                <c:strRef>
                  <c:f>Daten!$BH$31</c:f>
                  <c:strCache>
                    <c:ptCount val="1"/>
                    <c:pt idx="0">
                      <c:v>127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{39F4BF8C-81A4-474F-92B4-EFA5F2A8E3A1}</c15:txfldGUID>
                      <c15:f>Daten!$BH$31</c15:f>
                      <c15:dlblFieldTableCache>
                        <c:ptCount val="1"/>
                        <c:pt idx="0">
                          <c:v>127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4F04-42E9-97E1-5E426C57769A}"/>
                </c:ext>
              </c:extLst>
            </c:dLbl>
            <c:dLbl>
              <c:idx val="4"/>
              <c:tx>
                <c:strRef>
                  <c:f>Daten!$BI$31</c:f>
                  <c:strCache>
                    <c:ptCount val="1"/>
                    <c:pt idx="0">
                      <c:v>119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{DB508CE6-4F91-4426-B31C-2890E78F1F63}</c15:txfldGUID>
                      <c15:f>Daten!$BI$31</c15:f>
                      <c15:dlblFieldTableCache>
                        <c:ptCount val="1"/>
                        <c:pt idx="0">
                          <c:v>119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4F04-42E9-97E1-5E426C57769A}"/>
                </c:ext>
              </c:extLst>
            </c:dLbl>
            <c:numFmt formatCode="#,#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Liste!$A$16:$E$16</c:f>
              <c:strCache>
                <c:ptCount val="5"/>
                <c:pt idx="0">
                  <c:v>Pflichtschule</c:v>
                </c:pt>
                <c:pt idx="1">
                  <c:v>Lehr-
abschluss</c:v>
                </c:pt>
                <c:pt idx="2">
                  <c:v>Mittlere
Schule</c:v>
                </c:pt>
                <c:pt idx="3">
                  <c:v>Höhere
Schule</c:v>
                </c:pt>
                <c:pt idx="4">
                  <c:v>Akademische
Ausbildung</c:v>
                </c:pt>
              </c:strCache>
            </c:strRef>
          </c:cat>
          <c:val>
            <c:numRef>
              <c:f>[0]!WE_Gesamt_Alter</c:f>
              <c:numCache>
                <c:formatCode>#,##0</c:formatCode>
                <c:ptCount val="3"/>
                <c:pt idx="0">
                  <c:v>1096.8</c:v>
                </c:pt>
                <c:pt idx="1">
                  <c:v>1096.8</c:v>
                </c:pt>
                <c:pt idx="2">
                  <c:v>1096.8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04-42E9-97E1-5E426C577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393120"/>
        <c:axId val="344778528"/>
      </c:lineChart>
      <c:catAx>
        <c:axId val="48126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81236056"/>
        <c:crosses val="autoZero"/>
        <c:auto val="1"/>
        <c:lblAlgn val="ctr"/>
        <c:lblOffset val="100"/>
        <c:noMultiLvlLbl val="0"/>
      </c:catAx>
      <c:valAx>
        <c:axId val="48123605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81264592"/>
        <c:crosses val="autoZero"/>
        <c:crossBetween val="between"/>
      </c:valAx>
      <c:valAx>
        <c:axId val="344778528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743393120"/>
        <c:crosses val="max"/>
        <c:crossBetween val="between"/>
      </c:valAx>
      <c:catAx>
        <c:axId val="74339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778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241597088417882E-2"/>
          <c:y val="0.91098726851851852"/>
          <c:w val="0.8533906015842434"/>
          <c:h val="8.4113040123456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7909924265611376E-2"/>
          <c:y val="0.1405903767014878"/>
          <c:w val="0.94418015146877721"/>
          <c:h val="0.57679012345679015"/>
        </c:manualLayout>
      </c:layout>
      <c:barChart>
        <c:barDir val="col"/>
        <c:grouping val="clustered"/>
        <c:varyColors val="0"/>
        <c:ser>
          <c:idx val="0"/>
          <c:order val="0"/>
          <c:tx>
            <c:v>Frauen</c:v>
          </c:tx>
          <c:spPr>
            <a:noFill/>
            <a:ln w="19050">
              <a:solidFill>
                <a:srgbClr val="E4002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E4002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Liste!$A$16:$E$16</c:f>
              <c:strCache>
                <c:ptCount val="5"/>
                <c:pt idx="0">
                  <c:v>Pflichtschule</c:v>
                </c:pt>
                <c:pt idx="1">
                  <c:v>Lehr-
abschluss</c:v>
                </c:pt>
                <c:pt idx="2">
                  <c:v>Mittlere
Schule</c:v>
                </c:pt>
                <c:pt idx="3">
                  <c:v>Höhere
Schule</c:v>
                </c:pt>
                <c:pt idx="4">
                  <c:v>Akademische
Ausbildung</c:v>
                </c:pt>
              </c:strCache>
            </c:strRef>
          </c:cat>
          <c:val>
            <c:numRef>
              <c:f>[0]!WE_Frauen_Ausb</c:f>
              <c:numCache>
                <c:formatCode>General</c:formatCode>
                <c:ptCount val="5"/>
                <c:pt idx="0">
                  <c:v>412</c:v>
                </c:pt>
                <c:pt idx="1">
                  <c:v>284</c:v>
                </c:pt>
                <c:pt idx="2">
                  <c:v>61</c:v>
                </c:pt>
                <c:pt idx="3">
                  <c:v>113</c:v>
                </c:pt>
                <c:pt idx="4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1-4543-9D5F-E3B0A089C872}"/>
            </c:ext>
          </c:extLst>
        </c:ser>
        <c:ser>
          <c:idx val="1"/>
          <c:order val="1"/>
          <c:tx>
            <c:v>Männer</c:v>
          </c:tx>
          <c:spPr>
            <a:noFill/>
            <a:ln w="19050">
              <a:solidFill>
                <a:srgbClr val="004F9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4F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Liste!$A$16:$E$16</c:f>
              <c:strCache>
                <c:ptCount val="5"/>
                <c:pt idx="0">
                  <c:v>Pflichtschule</c:v>
                </c:pt>
                <c:pt idx="1">
                  <c:v>Lehr-
abschluss</c:v>
                </c:pt>
                <c:pt idx="2">
                  <c:v>Mittlere
Schule</c:v>
                </c:pt>
                <c:pt idx="3">
                  <c:v>Höhere
Schule</c:v>
                </c:pt>
                <c:pt idx="4">
                  <c:v>Akademische
Ausbildung</c:v>
                </c:pt>
              </c:strCache>
            </c:strRef>
          </c:cat>
          <c:val>
            <c:numRef>
              <c:f>[0]!WE_Männer_Ausb</c:f>
              <c:numCache>
                <c:formatCode>General</c:formatCode>
                <c:ptCount val="5"/>
                <c:pt idx="0">
                  <c:v>50</c:v>
                </c:pt>
                <c:pt idx="1">
                  <c:v>19</c:v>
                </c:pt>
                <c:pt idx="2">
                  <c:v>6</c:v>
                </c:pt>
                <c:pt idx="3">
                  <c:v>14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1-4543-9D5F-E3B0A089C8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81264592"/>
        <c:axId val="481236056"/>
      </c:barChart>
      <c:lineChart>
        <c:grouping val="standard"/>
        <c:varyColors val="0"/>
        <c:ser>
          <c:idx val="2"/>
          <c:order val="2"/>
          <c:tx>
            <c:v>Gesamt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Daten!$BE$31</c:f>
                  <c:strCache>
                    <c:ptCount val="1"/>
                    <c:pt idx="0">
                      <c:v>462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{47F8EEC3-28A2-4152-B06A-02228A22D176}</c15:txfldGUID>
                      <c15:f>Daten!$BE$31</c15:f>
                      <c15:dlblFieldTableCache>
                        <c:ptCount val="1"/>
                        <c:pt idx="0">
                          <c:v>462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021-4543-9D5F-E3B0A089C872}"/>
                </c:ext>
              </c:extLst>
            </c:dLbl>
            <c:dLbl>
              <c:idx val="1"/>
              <c:tx>
                <c:strRef>
                  <c:f>Daten!$BF$31</c:f>
                  <c:strCache>
                    <c:ptCount val="1"/>
                    <c:pt idx="0">
                      <c:v>303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{33B08AD6-78A5-4C96-B4AB-03A1CB6F5006}</c15:txfldGUID>
                      <c15:f>Daten!$BF$31</c15:f>
                      <c15:dlblFieldTableCache>
                        <c:ptCount val="1"/>
                        <c:pt idx="0">
                          <c:v>303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021-4543-9D5F-E3B0A089C872}"/>
                </c:ext>
              </c:extLst>
            </c:dLbl>
            <c:dLbl>
              <c:idx val="2"/>
              <c:tx>
                <c:strRef>
                  <c:f>Daten!$BG$31</c:f>
                  <c:strCache>
                    <c:ptCount val="1"/>
                    <c:pt idx="0">
                      <c:v>67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{C5DAA3E7-71D4-4A53-A1B9-2ADF97036F6D}</c15:txfldGUID>
                      <c15:f>Daten!$BG$31</c15:f>
                      <c15:dlblFieldTableCache>
                        <c:ptCount val="1"/>
                        <c:pt idx="0">
                          <c:v>67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021-4543-9D5F-E3B0A089C872}"/>
                </c:ext>
              </c:extLst>
            </c:dLbl>
            <c:dLbl>
              <c:idx val="3"/>
              <c:tx>
                <c:strRef>
                  <c:f>Daten!$BH$31</c:f>
                  <c:strCache>
                    <c:ptCount val="1"/>
                    <c:pt idx="0">
                      <c:v>127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{765D3FE4-4A0D-44E8-96CD-82FBFB9991A9}</c15:txfldGUID>
                      <c15:f>Daten!$BH$31</c15:f>
                      <c15:dlblFieldTableCache>
                        <c:ptCount val="1"/>
                        <c:pt idx="0">
                          <c:v>127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021-4543-9D5F-E3B0A089C872}"/>
                </c:ext>
              </c:extLst>
            </c:dLbl>
            <c:dLbl>
              <c:idx val="4"/>
              <c:tx>
                <c:strRef>
                  <c:f>Daten!$BI$31</c:f>
                  <c:strCache>
                    <c:ptCount val="1"/>
                    <c:pt idx="0">
                      <c:v>119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{A58A434C-C28E-4001-80F3-F19D5658363C}</c15:txfldGUID>
                      <c15:f>Daten!$BI$31</c15:f>
                      <c15:dlblFieldTableCache>
                        <c:ptCount val="1"/>
                        <c:pt idx="0">
                          <c:v>119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021-4543-9D5F-E3B0A089C8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Liste!$A$16:$E$16</c:f>
              <c:strCache>
                <c:ptCount val="5"/>
                <c:pt idx="0">
                  <c:v>Pflichtschule</c:v>
                </c:pt>
                <c:pt idx="1">
                  <c:v>Lehr-
abschluss</c:v>
                </c:pt>
                <c:pt idx="2">
                  <c:v>Mittlere
Schule</c:v>
                </c:pt>
                <c:pt idx="3">
                  <c:v>Höhere
Schule</c:v>
                </c:pt>
                <c:pt idx="4">
                  <c:v>Akademische
Ausbildung</c:v>
                </c:pt>
              </c:strCache>
            </c:strRef>
          </c:cat>
          <c:val>
            <c:numRef>
              <c:f>[0]!WE_Ges_Ausb</c:f>
              <c:numCache>
                <c:formatCode>General</c:formatCode>
                <c:ptCount val="5"/>
                <c:pt idx="0">
                  <c:v>494.4</c:v>
                </c:pt>
                <c:pt idx="1">
                  <c:v>494.4</c:v>
                </c:pt>
                <c:pt idx="2">
                  <c:v>494.4</c:v>
                </c:pt>
                <c:pt idx="3">
                  <c:v>494.4</c:v>
                </c:pt>
                <c:pt idx="4">
                  <c:v>494.4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021-4543-9D5F-E3B0A089C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393120"/>
        <c:axId val="344778528"/>
      </c:lineChart>
      <c:catAx>
        <c:axId val="48126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81236056"/>
        <c:crosses val="autoZero"/>
        <c:auto val="1"/>
        <c:lblAlgn val="ctr"/>
        <c:lblOffset val="100"/>
        <c:noMultiLvlLbl val="0"/>
      </c:catAx>
      <c:valAx>
        <c:axId val="481236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1264592"/>
        <c:crosses val="autoZero"/>
        <c:crossBetween val="between"/>
      </c:valAx>
      <c:valAx>
        <c:axId val="34477852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43393120"/>
        <c:crosses val="max"/>
        <c:crossBetween val="between"/>
      </c:valAx>
      <c:catAx>
        <c:axId val="74339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778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849818026118606E-2"/>
          <c:y val="0.90870489078822414"/>
          <c:w val="0.87831388710483138"/>
          <c:h val="9.1295109211775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03125AF-147E-40E9-9197-57CA25D1CBD8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de-DE"/>
        </a:p>
      </dgm:t>
    </dgm:pt>
    <dgm:pt modelId="{7A115F1E-3EFA-41F2-9AFE-831E35FCAAF1}">
      <dgm:prSet phldrT="[Text]" custT="1"/>
      <dgm:spPr/>
      <dgm:t>
        <a:bodyPr/>
        <a:lstStyle/>
        <a:p>
          <a:r>
            <a:rPr lang="de-DE" sz="2800" b="1">
              <a:latin typeface="Arial" panose="020B0604020202020204" pitchFamily="34" charset="0"/>
              <a:cs typeface="Arial" panose="020B0604020202020204" pitchFamily="34" charset="0"/>
            </a:rPr>
            <a:t>Arbeitslose Frauen</a:t>
          </a:r>
        </a:p>
      </dgm:t>
    </dgm:pt>
    <dgm:pt modelId="{2C3301D9-CB55-4726-BF6B-BDDFDBD82293}" type="parTrans" cxnId="{404B2011-7D81-4BB7-895E-86DAEC14CA65}">
      <dgm:prSet/>
      <dgm:spPr/>
      <dgm:t>
        <a:bodyPr/>
        <a:lstStyle/>
        <a:p>
          <a:endParaRPr lang="de-DE"/>
        </a:p>
      </dgm:t>
    </dgm:pt>
    <dgm:pt modelId="{1F413A1E-6733-4BC9-A32F-084B3629CB89}" type="sibTrans" cxnId="{404B2011-7D81-4BB7-895E-86DAEC14CA65}">
      <dgm:prSet/>
      <dgm:spPr/>
      <dgm:t>
        <a:bodyPr/>
        <a:lstStyle/>
        <a:p>
          <a:endParaRPr lang="de-DE"/>
        </a:p>
      </dgm:t>
    </dgm:pt>
    <dgm:pt modelId="{763389A7-7A9A-43C8-A711-F22891CDAD76}" type="pres">
      <dgm:prSet presAssocID="{E03125AF-147E-40E9-9197-57CA25D1CBD8}" presName="linear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de-DE"/>
        </a:p>
      </dgm:t>
    </dgm:pt>
    <dgm:pt modelId="{DDC01C25-4A65-40B3-824D-F2474B6A2A7E}" type="pres">
      <dgm:prSet presAssocID="{7A115F1E-3EFA-41F2-9AFE-831E35FCAAF1}" presName="parentLin" presStyleCnt="0"/>
      <dgm:spPr/>
    </dgm:pt>
    <dgm:pt modelId="{7CA56EC6-6677-4547-BEC8-6521714FC1B1}" type="pres">
      <dgm:prSet presAssocID="{7A115F1E-3EFA-41F2-9AFE-831E35FCAAF1}" presName="parentLeftMargin" presStyleLbl="node1" presStyleIdx="0" presStyleCnt="1"/>
      <dgm:spPr/>
      <dgm:t>
        <a:bodyPr/>
        <a:lstStyle/>
        <a:p>
          <a:endParaRPr lang="de-DE"/>
        </a:p>
      </dgm:t>
    </dgm:pt>
    <dgm:pt modelId="{B43C3DEB-C9C6-4E43-AD2E-E12909868A12}" type="pres">
      <dgm:prSet presAssocID="{7A115F1E-3EFA-41F2-9AFE-831E35FCAAF1}" presName="parentText" presStyleLbl="node1" presStyleIdx="0" presStyleCnt="1" custScaleX="113952" custScaleY="51970" custLinFactNeighborX="-4283" custLinFactNeighborY="-17997">
        <dgm:presLayoutVars>
          <dgm:chMax val="0"/>
          <dgm:bulletEnabled val="1"/>
        </dgm:presLayoutVars>
      </dgm:prSet>
      <dgm:spPr/>
      <dgm:t>
        <a:bodyPr/>
        <a:lstStyle/>
        <a:p>
          <a:endParaRPr lang="de-DE"/>
        </a:p>
      </dgm:t>
    </dgm:pt>
    <dgm:pt modelId="{DE186A38-96F0-4552-A39C-F3FC3FB3708F}" type="pres">
      <dgm:prSet presAssocID="{7A115F1E-3EFA-41F2-9AFE-831E35FCAAF1}" presName="negativeSpace" presStyleCnt="0"/>
      <dgm:spPr/>
    </dgm:pt>
    <dgm:pt modelId="{8128BE63-79C6-4EF9-AE06-6B3DF40D210B}" type="pres">
      <dgm:prSet presAssocID="{7A115F1E-3EFA-41F2-9AFE-831E35FCAAF1}" presName="childText" presStyleLbl="conFgAcc1" presStyleIdx="0" presStyleCnt="1" custScaleY="61538" custLinFactNeighborX="710" custLinFactNeighborY="1655">
        <dgm:presLayoutVars>
          <dgm:bulletEnabled val="1"/>
        </dgm:presLayoutVars>
      </dgm:prSet>
      <dgm:spPr/>
    </dgm:pt>
  </dgm:ptLst>
  <dgm:cxnLst>
    <dgm:cxn modelId="{B68B10F7-F6E6-47D1-B409-1771B7E124EB}" type="presOf" srcId="{7A115F1E-3EFA-41F2-9AFE-831E35FCAAF1}" destId="{7CA56EC6-6677-4547-BEC8-6521714FC1B1}" srcOrd="0" destOrd="0" presId="urn:microsoft.com/office/officeart/2005/8/layout/list1"/>
    <dgm:cxn modelId="{300382E8-96D0-43F4-8E1A-2F0E73CF3512}" type="presOf" srcId="{7A115F1E-3EFA-41F2-9AFE-831E35FCAAF1}" destId="{B43C3DEB-C9C6-4E43-AD2E-E12909868A12}" srcOrd="1" destOrd="0" presId="urn:microsoft.com/office/officeart/2005/8/layout/list1"/>
    <dgm:cxn modelId="{404B2011-7D81-4BB7-895E-86DAEC14CA65}" srcId="{E03125AF-147E-40E9-9197-57CA25D1CBD8}" destId="{7A115F1E-3EFA-41F2-9AFE-831E35FCAAF1}" srcOrd="0" destOrd="0" parTransId="{2C3301D9-CB55-4726-BF6B-BDDFDBD82293}" sibTransId="{1F413A1E-6733-4BC9-A32F-084B3629CB89}"/>
    <dgm:cxn modelId="{717B1C64-9777-483F-8A2D-237EFA7C80D6}" type="presOf" srcId="{E03125AF-147E-40E9-9197-57CA25D1CBD8}" destId="{763389A7-7A9A-43C8-A711-F22891CDAD76}" srcOrd="0" destOrd="0" presId="urn:microsoft.com/office/officeart/2005/8/layout/list1"/>
    <dgm:cxn modelId="{23A7ADBD-F990-4921-B808-9CA6B82AB333}" type="presParOf" srcId="{763389A7-7A9A-43C8-A711-F22891CDAD76}" destId="{DDC01C25-4A65-40B3-824D-F2474B6A2A7E}" srcOrd="0" destOrd="0" presId="urn:microsoft.com/office/officeart/2005/8/layout/list1"/>
    <dgm:cxn modelId="{3A9C1F69-FFDE-47D6-AA09-2FE2EBC3D11E}" type="presParOf" srcId="{DDC01C25-4A65-40B3-824D-F2474B6A2A7E}" destId="{7CA56EC6-6677-4547-BEC8-6521714FC1B1}" srcOrd="0" destOrd="0" presId="urn:microsoft.com/office/officeart/2005/8/layout/list1"/>
    <dgm:cxn modelId="{0538937B-54B8-4A3C-BFA1-A29CF5AC0871}" type="presParOf" srcId="{DDC01C25-4A65-40B3-824D-F2474B6A2A7E}" destId="{B43C3DEB-C9C6-4E43-AD2E-E12909868A12}" srcOrd="1" destOrd="0" presId="urn:microsoft.com/office/officeart/2005/8/layout/list1"/>
    <dgm:cxn modelId="{3D57C645-3753-4EE4-BA58-A1925AC8766C}" type="presParOf" srcId="{763389A7-7A9A-43C8-A711-F22891CDAD76}" destId="{DE186A38-96F0-4552-A39C-F3FC3FB3708F}" srcOrd="1" destOrd="0" presId="urn:microsoft.com/office/officeart/2005/8/layout/list1"/>
    <dgm:cxn modelId="{9B6EA68F-5531-4B19-A2F6-1E085841B774}" type="presParOf" srcId="{763389A7-7A9A-43C8-A711-F22891CDAD76}" destId="{8128BE63-79C6-4EF9-AE06-6B3DF40D210B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E03125AF-147E-40E9-9197-57CA25D1CBD8}" type="doc">
      <dgm:prSet loTypeId="urn:microsoft.com/office/officeart/2005/8/layout/list1" loCatId="list" qsTypeId="urn:microsoft.com/office/officeart/2005/8/quickstyle/simple3" qsCatId="simple" csTypeId="urn:microsoft.com/office/officeart/2005/8/colors/accent1_2" csCatId="accent1" phldr="1"/>
      <dgm:spPr/>
      <dgm:t>
        <a:bodyPr/>
        <a:lstStyle/>
        <a:p>
          <a:endParaRPr lang="de-DE"/>
        </a:p>
      </dgm:t>
    </dgm:pt>
    <dgm:pt modelId="{7A115F1E-3EFA-41F2-9AFE-831E35FCAAF1}">
      <dgm:prSet phldrT="[Text]" custT="1"/>
      <dgm:spPr>
        <a:ln>
          <a:solidFill>
            <a:srgbClr val="E4002D"/>
          </a:solidFill>
        </a:ln>
      </dgm:spPr>
      <dgm:t>
        <a:bodyPr/>
        <a:lstStyle/>
        <a:p>
          <a:r>
            <a:rPr lang="de-DE" sz="2800" b="1" kern="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Wiedereinsteiger_innen</a:t>
          </a:r>
        </a:p>
        <a:p>
          <a:r>
            <a:rPr lang="de-DE" sz="2000" b="1" kern="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(WE)</a:t>
          </a:r>
        </a:p>
      </dgm:t>
    </dgm:pt>
    <dgm:pt modelId="{2C3301D9-CB55-4726-BF6B-BDDFDBD82293}" type="parTrans" cxnId="{404B2011-7D81-4BB7-895E-86DAEC14CA65}">
      <dgm:prSet/>
      <dgm:spPr/>
      <dgm:t>
        <a:bodyPr/>
        <a:lstStyle/>
        <a:p>
          <a:endParaRPr lang="de-DE"/>
        </a:p>
      </dgm:t>
    </dgm:pt>
    <dgm:pt modelId="{1F413A1E-6733-4BC9-A32F-084B3629CB89}" type="sibTrans" cxnId="{404B2011-7D81-4BB7-895E-86DAEC14CA65}">
      <dgm:prSet/>
      <dgm:spPr/>
      <dgm:t>
        <a:bodyPr/>
        <a:lstStyle/>
        <a:p>
          <a:endParaRPr lang="de-DE"/>
        </a:p>
      </dgm:t>
    </dgm:pt>
    <dgm:pt modelId="{763389A7-7A9A-43C8-A711-F22891CDAD76}" type="pres">
      <dgm:prSet presAssocID="{E03125AF-147E-40E9-9197-57CA25D1CBD8}" presName="linear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de-DE"/>
        </a:p>
      </dgm:t>
    </dgm:pt>
    <dgm:pt modelId="{DDC01C25-4A65-40B3-824D-F2474B6A2A7E}" type="pres">
      <dgm:prSet presAssocID="{7A115F1E-3EFA-41F2-9AFE-831E35FCAAF1}" presName="parentLin" presStyleCnt="0"/>
      <dgm:spPr/>
    </dgm:pt>
    <dgm:pt modelId="{7CA56EC6-6677-4547-BEC8-6521714FC1B1}" type="pres">
      <dgm:prSet presAssocID="{7A115F1E-3EFA-41F2-9AFE-831E35FCAAF1}" presName="parentLeftMargin" presStyleLbl="node1" presStyleIdx="0" presStyleCnt="1"/>
      <dgm:spPr/>
      <dgm:t>
        <a:bodyPr/>
        <a:lstStyle/>
        <a:p>
          <a:endParaRPr lang="de-DE"/>
        </a:p>
      </dgm:t>
    </dgm:pt>
    <dgm:pt modelId="{B43C3DEB-C9C6-4E43-AD2E-E12909868A12}" type="pres">
      <dgm:prSet presAssocID="{7A115F1E-3EFA-41F2-9AFE-831E35FCAAF1}" presName="parentText" presStyleLbl="node1" presStyleIdx="0" presStyleCnt="1" custScaleX="109966" custScaleY="52759" custLinFactNeighborX="0" custLinFactNeighborY="-18906">
        <dgm:presLayoutVars>
          <dgm:chMax val="0"/>
          <dgm:bulletEnabled val="1"/>
        </dgm:presLayoutVars>
      </dgm:prSet>
      <dgm:spPr/>
      <dgm:t>
        <a:bodyPr/>
        <a:lstStyle/>
        <a:p>
          <a:endParaRPr lang="de-DE"/>
        </a:p>
      </dgm:t>
    </dgm:pt>
    <dgm:pt modelId="{DE186A38-96F0-4552-A39C-F3FC3FB3708F}" type="pres">
      <dgm:prSet presAssocID="{7A115F1E-3EFA-41F2-9AFE-831E35FCAAF1}" presName="negativeSpace" presStyleCnt="0"/>
      <dgm:spPr/>
    </dgm:pt>
    <dgm:pt modelId="{8128BE63-79C6-4EF9-AE06-6B3DF40D210B}" type="pres">
      <dgm:prSet presAssocID="{7A115F1E-3EFA-41F2-9AFE-831E35FCAAF1}" presName="childText" presStyleLbl="conFgAcc1" presStyleIdx="0" presStyleCnt="1" custScaleX="96524" custScaleY="62500" custLinFactNeighborX="134" custLinFactNeighborY="-3361">
        <dgm:presLayoutVars>
          <dgm:bulletEnabled val="1"/>
        </dgm:presLayoutVars>
      </dgm:prSet>
      <dgm:spPr/>
    </dgm:pt>
  </dgm:ptLst>
  <dgm:cxnLst>
    <dgm:cxn modelId="{B68B10F7-F6E6-47D1-B409-1771B7E124EB}" type="presOf" srcId="{7A115F1E-3EFA-41F2-9AFE-831E35FCAAF1}" destId="{7CA56EC6-6677-4547-BEC8-6521714FC1B1}" srcOrd="0" destOrd="0" presId="urn:microsoft.com/office/officeart/2005/8/layout/list1"/>
    <dgm:cxn modelId="{300382E8-96D0-43F4-8E1A-2F0E73CF3512}" type="presOf" srcId="{7A115F1E-3EFA-41F2-9AFE-831E35FCAAF1}" destId="{B43C3DEB-C9C6-4E43-AD2E-E12909868A12}" srcOrd="1" destOrd="0" presId="urn:microsoft.com/office/officeart/2005/8/layout/list1"/>
    <dgm:cxn modelId="{404B2011-7D81-4BB7-895E-86DAEC14CA65}" srcId="{E03125AF-147E-40E9-9197-57CA25D1CBD8}" destId="{7A115F1E-3EFA-41F2-9AFE-831E35FCAAF1}" srcOrd="0" destOrd="0" parTransId="{2C3301D9-CB55-4726-BF6B-BDDFDBD82293}" sibTransId="{1F413A1E-6733-4BC9-A32F-084B3629CB89}"/>
    <dgm:cxn modelId="{717B1C64-9777-483F-8A2D-237EFA7C80D6}" type="presOf" srcId="{E03125AF-147E-40E9-9197-57CA25D1CBD8}" destId="{763389A7-7A9A-43C8-A711-F22891CDAD76}" srcOrd="0" destOrd="0" presId="urn:microsoft.com/office/officeart/2005/8/layout/list1"/>
    <dgm:cxn modelId="{23A7ADBD-F990-4921-B808-9CA6B82AB333}" type="presParOf" srcId="{763389A7-7A9A-43C8-A711-F22891CDAD76}" destId="{DDC01C25-4A65-40B3-824D-F2474B6A2A7E}" srcOrd="0" destOrd="0" presId="urn:microsoft.com/office/officeart/2005/8/layout/list1"/>
    <dgm:cxn modelId="{3A9C1F69-FFDE-47D6-AA09-2FE2EBC3D11E}" type="presParOf" srcId="{DDC01C25-4A65-40B3-824D-F2474B6A2A7E}" destId="{7CA56EC6-6677-4547-BEC8-6521714FC1B1}" srcOrd="0" destOrd="0" presId="urn:microsoft.com/office/officeart/2005/8/layout/list1"/>
    <dgm:cxn modelId="{0538937B-54B8-4A3C-BFA1-A29CF5AC0871}" type="presParOf" srcId="{DDC01C25-4A65-40B3-824D-F2474B6A2A7E}" destId="{B43C3DEB-C9C6-4E43-AD2E-E12909868A12}" srcOrd="1" destOrd="0" presId="urn:microsoft.com/office/officeart/2005/8/layout/list1"/>
    <dgm:cxn modelId="{3D57C645-3753-4EE4-BA58-A1925AC8766C}" type="presParOf" srcId="{763389A7-7A9A-43C8-A711-F22891CDAD76}" destId="{DE186A38-96F0-4552-A39C-F3FC3FB3708F}" srcOrd="1" destOrd="0" presId="urn:microsoft.com/office/officeart/2005/8/layout/list1"/>
    <dgm:cxn modelId="{9B6EA68F-5531-4B19-A2F6-1E085841B774}" type="presParOf" srcId="{763389A7-7A9A-43C8-A711-F22891CDAD76}" destId="{8128BE63-79C6-4EF9-AE06-6B3DF40D210B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1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128BE63-79C6-4EF9-AE06-6B3DF40D210B}">
      <dsp:nvSpPr>
        <dsp:cNvPr id="0" name=""/>
        <dsp:cNvSpPr/>
      </dsp:nvSpPr>
      <dsp:spPr>
        <a:xfrm>
          <a:off x="0" y="1022635"/>
          <a:ext cx="5591969" cy="1007992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B43C3DEB-C9C6-4E43-AD2E-E12909868A12}">
      <dsp:nvSpPr>
        <dsp:cNvPr id="0" name=""/>
        <dsp:cNvSpPr/>
      </dsp:nvSpPr>
      <dsp:spPr>
        <a:xfrm>
          <a:off x="267623" y="623630"/>
          <a:ext cx="4460512" cy="99720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7954" tIns="0" rIns="147954" bIns="0" numCol="1" spcCol="1270" anchor="ctr" anchorCtr="0">
          <a:noAutofit/>
        </a:bodyPr>
        <a:lstStyle/>
        <a:p>
          <a:pPr lvl="0" algn="l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DE" sz="2800" b="1" kern="1200">
              <a:latin typeface="Arial" panose="020B0604020202020204" pitchFamily="34" charset="0"/>
              <a:cs typeface="Arial" panose="020B0604020202020204" pitchFamily="34" charset="0"/>
            </a:rPr>
            <a:t>Arbeitslose Frauen</a:t>
          </a:r>
        </a:p>
      </dsp:txBody>
      <dsp:txXfrm>
        <a:off x="316302" y="672309"/>
        <a:ext cx="4363154" cy="899842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128BE63-79C6-4EF9-AE06-6B3DF40D210B}">
      <dsp:nvSpPr>
        <dsp:cNvPr id="0" name=""/>
        <dsp:cNvSpPr/>
      </dsp:nvSpPr>
      <dsp:spPr>
        <a:xfrm>
          <a:off x="7683" y="982166"/>
          <a:ext cx="5534734" cy="10080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B43C3DEB-C9C6-4E43-AD2E-E12909868A12}">
      <dsp:nvSpPr>
        <dsp:cNvPr id="0" name=""/>
        <dsp:cNvSpPr/>
      </dsp:nvSpPr>
      <dsp:spPr>
        <a:xfrm>
          <a:off x="286702" y="604603"/>
          <a:ext cx="4413853" cy="996765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solidFill>
            <a:srgbClr val="E4002D"/>
          </a:solidFill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51713" tIns="0" rIns="151713" bIns="0" numCol="1" spcCol="1270" anchor="ctr" anchorCtr="0">
          <a:noAutofit/>
        </a:bodyPr>
        <a:lstStyle/>
        <a:p>
          <a:pPr lvl="0" algn="l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DE" sz="2800" b="1" kern="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Wiedereinsteiger_innen</a:t>
          </a:r>
        </a:p>
        <a:p>
          <a:pPr lvl="0" algn="l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DE" sz="2000" b="1" kern="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(WE)</a:t>
          </a:r>
        </a:p>
      </dsp:txBody>
      <dsp:txXfrm>
        <a:off x="335360" y="653261"/>
        <a:ext cx="4316537" cy="89944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1.xml"/><Relationship Id="rId13" Type="http://schemas.openxmlformats.org/officeDocument/2006/relationships/diagramData" Target="../diagrams/data2.xml"/><Relationship Id="rId3" Type="http://schemas.openxmlformats.org/officeDocument/2006/relationships/chart" Target="../charts/chart2.xml"/><Relationship Id="rId7" Type="http://schemas.openxmlformats.org/officeDocument/2006/relationships/diagramData" Target="../diagrams/data1.xml"/><Relationship Id="rId12" Type="http://schemas.openxmlformats.org/officeDocument/2006/relationships/chart" Target="../charts/chart6.xml"/><Relationship Id="rId17" Type="http://schemas.microsoft.com/office/2007/relationships/diagramDrawing" Target="../diagrams/drawing2.xml"/><Relationship Id="rId2" Type="http://schemas.openxmlformats.org/officeDocument/2006/relationships/image" Target="../media/image2.png"/><Relationship Id="rId16" Type="http://schemas.openxmlformats.org/officeDocument/2006/relationships/diagramColors" Target="../diagrams/colors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microsoft.com/office/2007/relationships/diagramDrawing" Target="../diagrams/drawing1.xml"/><Relationship Id="rId5" Type="http://schemas.openxmlformats.org/officeDocument/2006/relationships/chart" Target="../charts/chart4.xml"/><Relationship Id="rId15" Type="http://schemas.openxmlformats.org/officeDocument/2006/relationships/diagramQuickStyle" Target="../diagrams/quickStyle2.xml"/><Relationship Id="rId10" Type="http://schemas.openxmlformats.org/officeDocument/2006/relationships/diagramColors" Target="../diagrams/colors1.xml"/><Relationship Id="rId4" Type="http://schemas.openxmlformats.org/officeDocument/2006/relationships/chart" Target="../charts/chart3.xml"/><Relationship Id="rId9" Type="http://schemas.openxmlformats.org/officeDocument/2006/relationships/diagramQuickStyle" Target="../diagrams/quickStyle1.xml"/><Relationship Id="rId14" Type="http://schemas.openxmlformats.org/officeDocument/2006/relationships/diagramLayout" Target="../diagrams/layou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607219</xdr:colOff>
      <xdr:row>43</xdr:row>
      <xdr:rowOff>174626</xdr:rowOff>
    </xdr:from>
    <xdr:to>
      <xdr:col>29</xdr:col>
      <xdr:colOff>418044</xdr:colOff>
      <xdr:row>57</xdr:row>
      <xdr:rowOff>50701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460375</xdr:colOff>
      <xdr:row>59</xdr:row>
      <xdr:rowOff>63500</xdr:rowOff>
    </xdr:from>
    <xdr:to>
      <xdr:col>29</xdr:col>
      <xdr:colOff>1077600</xdr:colOff>
      <xdr:row>63</xdr:row>
      <xdr:rowOff>51601</xdr:rowOff>
    </xdr:to>
    <xdr:pic>
      <xdr:nvPicPr>
        <xdr:cNvPr id="2" name="Grafik 1" descr="U:\Abt 6 (BGF)\Öffentlichkeitsarbeit\Logos\AMS Kärnten Logos\AMS-Ktn-Logo-transparent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1945938"/>
          <a:ext cx="1839600" cy="80566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22</xdr:col>
      <xdr:colOff>531019</xdr:colOff>
      <xdr:row>54</xdr:row>
      <xdr:rowOff>47625</xdr:rowOff>
    </xdr:from>
    <xdr:to>
      <xdr:col>28</xdr:col>
      <xdr:colOff>531019</xdr:colOff>
      <xdr:row>60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321468</xdr:colOff>
      <xdr:row>2</xdr:row>
      <xdr:rowOff>71438</xdr:rowOff>
    </xdr:from>
    <xdr:to>
      <xdr:col>26</xdr:col>
      <xdr:colOff>428624</xdr:colOff>
      <xdr:row>3</xdr:row>
      <xdr:rowOff>142876</xdr:rowOff>
    </xdr:to>
    <xdr:sp macro="" textlink="">
      <xdr:nvSpPr>
        <xdr:cNvPr id="6" name="Textfeld 5"/>
        <xdr:cNvSpPr txBox="1"/>
      </xdr:nvSpPr>
      <xdr:spPr>
        <a:xfrm>
          <a:off x="13935075" y="890588"/>
          <a:ext cx="0" cy="261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latin typeface="Verdana" panose="020B0604030504040204" pitchFamily="34" charset="0"/>
              <a:ea typeface="Verdana" panose="020B0604030504040204" pitchFamily="34" charset="0"/>
            </a:rPr>
            <a:t>Arbeitslose nach</a:t>
          </a:r>
          <a:r>
            <a:rPr lang="de-DE" sz="1100" b="1" baseline="0">
              <a:latin typeface="Verdana" panose="020B0604030504040204" pitchFamily="34" charset="0"/>
              <a:ea typeface="Verdana" panose="020B0604030504040204" pitchFamily="34" charset="0"/>
            </a:rPr>
            <a:t> Geschlecht</a:t>
          </a:r>
          <a:endParaRPr lang="de-DE" sz="11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7937</xdr:colOff>
      <xdr:row>1</xdr:row>
      <xdr:rowOff>27781</xdr:rowOff>
    </xdr:from>
    <xdr:to>
      <xdr:col>3</xdr:col>
      <xdr:colOff>333373</xdr:colOff>
      <xdr:row>4</xdr:row>
      <xdr:rowOff>31750</xdr:rowOff>
    </xdr:to>
    <xdr:sp macro="" textlink="">
      <xdr:nvSpPr>
        <xdr:cNvPr id="8" name="Textfeld 7"/>
        <xdr:cNvSpPr txBox="1"/>
      </xdr:nvSpPr>
      <xdr:spPr>
        <a:xfrm>
          <a:off x="7937" y="654844"/>
          <a:ext cx="1762124" cy="567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200" b="1">
              <a:latin typeface="Verdana" panose="020B0604030504040204" pitchFamily="34" charset="0"/>
              <a:ea typeface="Verdana" panose="020B0604030504040204" pitchFamily="34" charset="0"/>
            </a:rPr>
            <a:t>Auswahl des</a:t>
          </a:r>
        </a:p>
        <a:p>
          <a:pPr algn="l"/>
          <a:r>
            <a:rPr lang="de-DE" sz="1200" b="1">
              <a:latin typeface="Verdana" panose="020B0604030504040204" pitchFamily="34" charset="0"/>
              <a:ea typeface="Verdana" panose="020B0604030504040204" pitchFamily="34" charset="0"/>
            </a:rPr>
            <a:t>Bezirkes:</a:t>
          </a:r>
        </a:p>
      </xdr:txBody>
    </xdr:sp>
    <xdr:clientData/>
  </xdr:twoCellAnchor>
  <xdr:twoCellAnchor>
    <xdr:from>
      <xdr:col>4</xdr:col>
      <xdr:colOff>250030</xdr:colOff>
      <xdr:row>21</xdr:row>
      <xdr:rowOff>190498</xdr:rowOff>
    </xdr:from>
    <xdr:to>
      <xdr:col>10</xdr:col>
      <xdr:colOff>646030</xdr:colOff>
      <xdr:row>22</xdr:row>
      <xdr:rowOff>11904</xdr:rowOff>
    </xdr:to>
    <xdr:cxnSp macro="">
      <xdr:nvCxnSpPr>
        <xdr:cNvPr id="10" name="Gerader Verbinder 9"/>
        <xdr:cNvCxnSpPr/>
      </xdr:nvCxnSpPr>
      <xdr:spPr>
        <a:xfrm>
          <a:off x="2456655" y="4913311"/>
          <a:ext cx="4968000" cy="11906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180975</xdr:rowOff>
        </xdr:from>
        <xdr:to>
          <xdr:col>2</xdr:col>
          <xdr:colOff>209550</xdr:colOff>
          <xdr:row>12</xdr:row>
          <xdr:rowOff>247650</xdr:rowOff>
        </xdr:to>
        <xdr:sp macro="" textlink="">
          <xdr:nvSpPr>
            <xdr:cNvPr id="1025" name="Lis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714374</xdr:colOff>
      <xdr:row>86</xdr:row>
      <xdr:rowOff>71437</xdr:rowOff>
    </xdr:from>
    <xdr:to>
      <xdr:col>13</xdr:col>
      <xdr:colOff>285750</xdr:colOff>
      <xdr:row>100</xdr:row>
      <xdr:rowOff>147637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162750</xdr:colOff>
      <xdr:row>64</xdr:row>
      <xdr:rowOff>23809</xdr:rowOff>
    </xdr:from>
    <xdr:to>
      <xdr:col>29</xdr:col>
      <xdr:colOff>1119188</xdr:colOff>
      <xdr:row>64</xdr:row>
      <xdr:rowOff>23812</xdr:rowOff>
    </xdr:to>
    <xdr:cxnSp macro="">
      <xdr:nvCxnSpPr>
        <xdr:cNvPr id="28" name="Gerader Verbinder 27"/>
        <xdr:cNvCxnSpPr/>
      </xdr:nvCxnSpPr>
      <xdr:spPr>
        <a:xfrm>
          <a:off x="3131375" y="12906372"/>
          <a:ext cx="12084813" cy="3"/>
        </a:xfrm>
        <a:prstGeom prst="line">
          <a:avLst/>
        </a:prstGeom>
        <a:ln w="50800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0">
                <a:srgbClr val="E4002D"/>
              </a:gs>
              <a:gs pos="27000">
                <a:srgbClr val="E4002D"/>
              </a:gs>
              <a:gs pos="100000">
                <a:schemeClr val="bg1"/>
              </a:gs>
            </a:gsLst>
            <a:lin ang="10800000" scaled="0"/>
          </a:gradFill>
          <a:beve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127001</xdr:colOff>
      <xdr:row>1</xdr:row>
      <xdr:rowOff>99216</xdr:rowOff>
    </xdr:from>
    <xdr:to>
      <xdr:col>35</xdr:col>
      <xdr:colOff>127001</xdr:colOff>
      <xdr:row>56</xdr:row>
      <xdr:rowOff>174624</xdr:rowOff>
    </xdr:to>
    <xdr:cxnSp macro="">
      <xdr:nvCxnSpPr>
        <xdr:cNvPr id="30" name="Gerader Verbinder 29"/>
        <xdr:cNvCxnSpPr/>
      </xdr:nvCxnSpPr>
      <xdr:spPr>
        <a:xfrm flipH="1">
          <a:off x="19161126" y="726279"/>
          <a:ext cx="0" cy="10743408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142874</xdr:colOff>
      <xdr:row>3</xdr:row>
      <xdr:rowOff>170087</xdr:rowOff>
    </xdr:from>
    <xdr:to>
      <xdr:col>2</xdr:col>
      <xdr:colOff>219062</xdr:colOff>
      <xdr:row>12</xdr:row>
      <xdr:rowOff>244787</xdr:rowOff>
    </xdr:to>
    <xdr:sp macro="" textlink="">
      <xdr:nvSpPr>
        <xdr:cNvPr id="31" name="Rechteckliste"/>
        <xdr:cNvSpPr/>
      </xdr:nvSpPr>
      <xdr:spPr>
        <a:xfrm>
          <a:off x="142874" y="1182118"/>
          <a:ext cx="1076313" cy="1789200"/>
        </a:xfrm>
        <a:prstGeom prst="rect">
          <a:avLst/>
        </a:prstGeom>
        <a:noFill/>
        <a:ln w="381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111122</xdr:colOff>
      <xdr:row>59</xdr:row>
      <xdr:rowOff>47625</xdr:rowOff>
    </xdr:from>
    <xdr:to>
      <xdr:col>18</xdr:col>
      <xdr:colOff>158750</xdr:colOff>
      <xdr:row>62</xdr:row>
      <xdr:rowOff>15875</xdr:rowOff>
    </xdr:to>
    <xdr:sp macro="" textlink="">
      <xdr:nvSpPr>
        <xdr:cNvPr id="32" name="Textfeld 31"/>
        <xdr:cNvSpPr txBox="1"/>
      </xdr:nvSpPr>
      <xdr:spPr>
        <a:xfrm>
          <a:off x="111122" y="11930063"/>
          <a:ext cx="12922253" cy="60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*Bestand:</a:t>
          </a:r>
          <a:r>
            <a:rPr lang="de-DE" baseline="0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de-DE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Zu jedem Stichtag (jeweils letzter Werktag eines Monats) wird die Anzahl ausgewiesen. </a:t>
          </a:r>
          <a:r>
            <a:rPr lang="de-DE" sz="1100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Quelle: AMS. Sie haben Fragen zu einem  unserer Dashboards oder zu deren Interpretation? Dann wenden Sie sich einfach an das AMS Kärnten, Abteilung Statistik – wir nehmen uns gerne Zeit für Sie: Katharina Krassnig, MA, Tel. +43 50 904 200 111, E-Mail: katharina.krassnig@ams.at</a:t>
          </a:r>
        </a:p>
        <a:p>
          <a:endParaRPr lang="de-DE" sz="1100">
            <a:solidFill>
              <a:schemeClr val="bg1">
                <a:lumMod val="50000"/>
              </a:schemeClr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</xdr:col>
      <xdr:colOff>714374</xdr:colOff>
      <xdr:row>43</xdr:row>
      <xdr:rowOff>183691</xdr:rowOff>
    </xdr:from>
    <xdr:to>
      <xdr:col>11</xdr:col>
      <xdr:colOff>214987</xdr:colOff>
      <xdr:row>57</xdr:row>
      <xdr:rowOff>61227</xdr:rowOff>
    </xdr:to>
    <xdr:graphicFrame macro="">
      <xdr:nvGraphicFramePr>
        <xdr:cNvPr id="29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726282</xdr:colOff>
      <xdr:row>24</xdr:row>
      <xdr:rowOff>130967</xdr:rowOff>
    </xdr:from>
    <xdr:to>
      <xdr:col>11</xdr:col>
      <xdr:colOff>226219</xdr:colOff>
      <xdr:row>38</xdr:row>
      <xdr:rowOff>79940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3968</xdr:colOff>
      <xdr:row>0</xdr:row>
      <xdr:rowOff>390526</xdr:rowOff>
    </xdr:from>
    <xdr:to>
      <xdr:col>11</xdr:col>
      <xdr:colOff>261937</xdr:colOff>
      <xdr:row>13</xdr:row>
      <xdr:rowOff>145257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  <xdr:twoCellAnchor>
    <xdr:from>
      <xdr:col>12</xdr:col>
      <xdr:colOff>583407</xdr:colOff>
      <xdr:row>24</xdr:row>
      <xdr:rowOff>134938</xdr:rowOff>
    </xdr:from>
    <xdr:to>
      <xdr:col>29</xdr:col>
      <xdr:colOff>394232</xdr:colOff>
      <xdr:row>38</xdr:row>
      <xdr:rowOff>83751</xdr:rowOff>
    </xdr:to>
    <xdr:graphicFrame macro="">
      <xdr:nvGraphicFramePr>
        <xdr:cNvPr id="27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607218</xdr:colOff>
      <xdr:row>0</xdr:row>
      <xdr:rowOff>416719</xdr:rowOff>
    </xdr:from>
    <xdr:to>
      <xdr:col>29</xdr:col>
      <xdr:colOff>607218</xdr:colOff>
      <xdr:row>13</xdr:row>
      <xdr:rowOff>171450</xdr:rowOff>
    </xdr:to>
    <xdr:graphicFrame macro="">
      <xdr:nvGraphicFramePr>
        <xdr:cNvPr id="33" name="Diagramm 3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3" r:lo="rId14" r:qs="rId15" r:cs="rId16"/>
        </a:graphicData>
      </a:graphic>
    </xdr:graphicFrame>
    <xdr:clientData/>
  </xdr:twoCellAnchor>
  <xdr:twoCellAnchor>
    <xdr:from>
      <xdr:col>4</xdr:col>
      <xdr:colOff>11905</xdr:colOff>
      <xdr:row>14</xdr:row>
      <xdr:rowOff>11905</xdr:rowOff>
    </xdr:from>
    <xdr:to>
      <xdr:col>7</xdr:col>
      <xdr:colOff>23812</xdr:colOff>
      <xdr:row>21</xdr:row>
      <xdr:rowOff>11906</xdr:rowOff>
    </xdr:to>
    <xdr:sp macro="" textlink="">
      <xdr:nvSpPr>
        <xdr:cNvPr id="34" name="Diagonal liegende Ecken des Rechtecks abrunden 33"/>
        <xdr:cNvSpPr/>
      </xdr:nvSpPr>
      <xdr:spPr>
        <a:xfrm>
          <a:off x="2119311" y="3464718"/>
          <a:ext cx="2297907" cy="1333501"/>
        </a:xfrm>
        <a:prstGeom prst="round2DiagRect">
          <a:avLst/>
        </a:prstGeom>
        <a:noFill/>
        <a:ln>
          <a:solidFill>
            <a:srgbClr val="E4002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Der </a:t>
          </a:r>
          <a:r>
            <a:rPr lang="de-DE" sz="1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Anteil</a:t>
          </a:r>
          <a:r>
            <a:rPr lang="de-DE" sz="14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der </a:t>
          </a:r>
          <a:r>
            <a:rPr lang="de-DE" sz="1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jugend-lichen Frauen &lt;25</a:t>
          </a:r>
          <a:r>
            <a:rPr lang="de-DE" sz="1400" b="1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Jahren</a:t>
          </a:r>
          <a:r>
            <a:rPr lang="de-DE" sz="1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4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an allen arbeits-losen Frauen beträgt:</a:t>
          </a:r>
        </a:p>
      </xdr:txBody>
    </xdr:sp>
    <xdr:clientData/>
  </xdr:twoCellAnchor>
  <xdr:twoCellAnchor>
    <xdr:from>
      <xdr:col>12</xdr:col>
      <xdr:colOff>40481</xdr:colOff>
      <xdr:row>2</xdr:row>
      <xdr:rowOff>181760</xdr:rowOff>
    </xdr:from>
    <xdr:to>
      <xdr:col>12</xdr:col>
      <xdr:colOff>40481</xdr:colOff>
      <xdr:row>59</xdr:row>
      <xdr:rowOff>14665</xdr:rowOff>
    </xdr:to>
    <xdr:cxnSp macro="">
      <xdr:nvCxnSpPr>
        <xdr:cNvPr id="37" name="Gerader Verbinder 36"/>
        <xdr:cNvCxnSpPr/>
      </xdr:nvCxnSpPr>
      <xdr:spPr>
        <a:xfrm flipH="1">
          <a:off x="8343106" y="991385"/>
          <a:ext cx="0" cy="10905718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202406</xdr:colOff>
      <xdr:row>13</xdr:row>
      <xdr:rowOff>190499</xdr:rowOff>
    </xdr:from>
    <xdr:to>
      <xdr:col>11</xdr:col>
      <xdr:colOff>214313</xdr:colOff>
      <xdr:row>20</xdr:row>
      <xdr:rowOff>188999</xdr:rowOff>
    </xdr:to>
    <xdr:sp macro="" textlink="">
      <xdr:nvSpPr>
        <xdr:cNvPr id="38" name="Diagonal liegende Ecken des Rechtecks abrunden 37"/>
        <xdr:cNvSpPr/>
      </xdr:nvSpPr>
      <xdr:spPr>
        <a:xfrm>
          <a:off x="5357812" y="3428999"/>
          <a:ext cx="2297907" cy="1332000"/>
        </a:xfrm>
        <a:prstGeom prst="round2DiagRect">
          <a:avLst/>
        </a:prstGeom>
        <a:noFill/>
        <a:ln>
          <a:solidFill>
            <a:srgbClr val="E4002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Der </a:t>
          </a:r>
          <a:r>
            <a:rPr lang="de-DE" sz="1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Anteil</a:t>
          </a:r>
          <a:r>
            <a:rPr lang="de-DE" sz="14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der </a:t>
          </a:r>
          <a:r>
            <a:rPr lang="de-DE" sz="1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älteren Frauen ab 50 </a:t>
          </a:r>
          <a:r>
            <a:rPr lang="de-DE" sz="1400" b="1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Jahren</a:t>
          </a:r>
          <a:r>
            <a:rPr lang="de-DE" sz="1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4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an allen arbeitslosen Frauen beträgt:</a:t>
          </a:r>
        </a:p>
      </xdr:txBody>
    </xdr:sp>
    <xdr:clientData/>
  </xdr:twoCellAnchor>
  <xdr:twoCellAnchor>
    <xdr:from>
      <xdr:col>3</xdr:col>
      <xdr:colOff>714377</xdr:colOff>
      <xdr:row>22</xdr:row>
      <xdr:rowOff>178593</xdr:rowOff>
    </xdr:from>
    <xdr:to>
      <xdr:col>11</xdr:col>
      <xdr:colOff>214990</xdr:colOff>
      <xdr:row>24</xdr:row>
      <xdr:rowOff>133350</xdr:rowOff>
    </xdr:to>
    <xdr:sp macro="" textlink="">
      <xdr:nvSpPr>
        <xdr:cNvPr id="39" name="Textfeld 38"/>
        <xdr:cNvSpPr txBox="1"/>
      </xdr:nvSpPr>
      <xdr:spPr>
        <a:xfrm>
          <a:off x="2083596" y="5155406"/>
          <a:ext cx="5572800" cy="3357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chemeClr val="dk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Arbeitslos vorgemerkte Frauen </a:t>
          </a:r>
          <a:r>
            <a:rPr lang="de-DE" sz="1400" b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nach</a:t>
          </a:r>
          <a:r>
            <a:rPr lang="de-DE" sz="1400" b="1" baseline="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Alter</a:t>
          </a:r>
          <a:endParaRPr lang="de-DE" sz="1400" b="1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714375</xdr:colOff>
      <xdr:row>42</xdr:row>
      <xdr:rowOff>47620</xdr:rowOff>
    </xdr:from>
    <xdr:to>
      <xdr:col>11</xdr:col>
      <xdr:colOff>214988</xdr:colOff>
      <xdr:row>44</xdr:row>
      <xdr:rowOff>2377</xdr:rowOff>
    </xdr:to>
    <xdr:sp macro="" textlink="">
      <xdr:nvSpPr>
        <xdr:cNvPr id="40" name="Textfeld 39"/>
        <xdr:cNvSpPr txBox="1"/>
      </xdr:nvSpPr>
      <xdr:spPr>
        <a:xfrm>
          <a:off x="2083594" y="8834433"/>
          <a:ext cx="5572800" cy="3357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chemeClr val="dk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Arbeitslos vorgemerkte Frauen </a:t>
          </a:r>
          <a:r>
            <a:rPr lang="de-DE" sz="1400" b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nach</a:t>
          </a:r>
          <a:r>
            <a:rPr lang="de-DE" sz="1400" b="1" baseline="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Ausbildung</a:t>
          </a:r>
          <a:endParaRPr lang="de-DE" sz="1400" b="1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261937</xdr:colOff>
      <xdr:row>41</xdr:row>
      <xdr:rowOff>3963</xdr:rowOff>
    </xdr:from>
    <xdr:to>
      <xdr:col>10</xdr:col>
      <xdr:colOff>657937</xdr:colOff>
      <xdr:row>41</xdr:row>
      <xdr:rowOff>15869</xdr:rowOff>
    </xdr:to>
    <xdr:cxnSp macro="">
      <xdr:nvCxnSpPr>
        <xdr:cNvPr id="41" name="Gerader Verbinder 40"/>
        <xdr:cNvCxnSpPr/>
      </xdr:nvCxnSpPr>
      <xdr:spPr>
        <a:xfrm>
          <a:off x="2468562" y="8489151"/>
          <a:ext cx="4968000" cy="11906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635001</xdr:colOff>
      <xdr:row>42</xdr:row>
      <xdr:rowOff>55562</xdr:rowOff>
    </xdr:from>
    <xdr:to>
      <xdr:col>29</xdr:col>
      <xdr:colOff>445176</xdr:colOff>
      <xdr:row>45</xdr:row>
      <xdr:rowOff>134937</xdr:rowOff>
    </xdr:to>
    <xdr:sp macro="" textlink="">
      <xdr:nvSpPr>
        <xdr:cNvPr id="35" name="Textfeld 34"/>
        <xdr:cNvSpPr txBox="1"/>
      </xdr:nvSpPr>
      <xdr:spPr>
        <a:xfrm>
          <a:off x="8937626" y="8707437"/>
          <a:ext cx="5604550" cy="627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chemeClr val="dk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Arbeitslos vorgemerkte Wiedereinsteiger_innen </a:t>
          </a:r>
          <a:r>
            <a:rPr lang="de-DE" sz="1400" b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nach</a:t>
          </a:r>
          <a:r>
            <a:rPr lang="de-DE" sz="1400" b="1" baseline="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Ausbildung</a:t>
          </a:r>
          <a:endParaRPr lang="de-DE" sz="1400" b="1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238127</xdr:colOff>
      <xdr:row>41</xdr:row>
      <xdr:rowOff>1</xdr:rowOff>
    </xdr:from>
    <xdr:to>
      <xdr:col>29</xdr:col>
      <xdr:colOff>173752</xdr:colOff>
      <xdr:row>41</xdr:row>
      <xdr:rowOff>11907</xdr:rowOff>
    </xdr:to>
    <xdr:cxnSp macro="">
      <xdr:nvCxnSpPr>
        <xdr:cNvPr id="36" name="Gerader Verbinder 35"/>
        <xdr:cNvCxnSpPr/>
      </xdr:nvCxnSpPr>
      <xdr:spPr>
        <a:xfrm>
          <a:off x="9302752" y="8485189"/>
          <a:ext cx="4968000" cy="11906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642930</xdr:colOff>
      <xdr:row>23</xdr:row>
      <xdr:rowOff>0</xdr:rowOff>
    </xdr:from>
    <xdr:to>
      <xdr:col>29</xdr:col>
      <xdr:colOff>453105</xdr:colOff>
      <xdr:row>24</xdr:row>
      <xdr:rowOff>145257</xdr:rowOff>
    </xdr:to>
    <xdr:sp macro="" textlink="">
      <xdr:nvSpPr>
        <xdr:cNvPr id="42" name="Textfeld 41"/>
        <xdr:cNvSpPr txBox="1"/>
      </xdr:nvSpPr>
      <xdr:spPr>
        <a:xfrm>
          <a:off x="8945555" y="5087938"/>
          <a:ext cx="5604550" cy="3357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chemeClr val="dk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Arbeitslos vorgemerkte Wiedereinsteiger_innen </a:t>
          </a:r>
          <a:r>
            <a:rPr lang="de-DE" sz="1400" b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nach</a:t>
          </a:r>
          <a:r>
            <a:rPr lang="de-DE" sz="1400" b="1" baseline="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Alter</a:t>
          </a:r>
          <a:endParaRPr lang="de-DE" sz="1400" b="1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619128</xdr:colOff>
      <xdr:row>14</xdr:row>
      <xdr:rowOff>1</xdr:rowOff>
    </xdr:from>
    <xdr:to>
      <xdr:col>16</xdr:col>
      <xdr:colOff>166728</xdr:colOff>
      <xdr:row>21</xdr:row>
      <xdr:rowOff>2</xdr:rowOff>
    </xdr:to>
    <xdr:sp macro="" textlink="">
      <xdr:nvSpPr>
        <xdr:cNvPr id="43" name="Diagonal liegende Ecken des Rechtecks abrunden 42"/>
        <xdr:cNvSpPr/>
      </xdr:nvSpPr>
      <xdr:spPr>
        <a:xfrm>
          <a:off x="8921753" y="3373439"/>
          <a:ext cx="2595600" cy="1333501"/>
        </a:xfrm>
        <a:prstGeom prst="round2DiagRect">
          <a:avLst/>
        </a:prstGeom>
        <a:noFill/>
        <a:ln>
          <a:solidFill>
            <a:srgbClr val="E4002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Der </a:t>
          </a:r>
          <a:r>
            <a:rPr lang="de-DE" sz="1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Anteil</a:t>
          </a:r>
          <a:r>
            <a:rPr lang="de-DE" sz="14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der </a:t>
          </a:r>
          <a:r>
            <a:rPr lang="de-DE" sz="1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jugendlichen Wiedereinsteiger_innen &lt;25</a:t>
          </a:r>
          <a:r>
            <a:rPr lang="de-DE" sz="1400" b="1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Jahren</a:t>
          </a:r>
          <a:r>
            <a:rPr lang="de-DE" sz="1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4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an allen arbeitslosen WE beträgt:</a:t>
          </a:r>
        </a:p>
      </xdr:txBody>
    </xdr:sp>
    <xdr:clientData/>
  </xdr:twoCellAnchor>
  <xdr:twoCellAnchor>
    <xdr:from>
      <xdr:col>16</xdr:col>
      <xdr:colOff>571484</xdr:colOff>
      <xdr:row>13</xdr:row>
      <xdr:rowOff>182563</xdr:rowOff>
    </xdr:from>
    <xdr:to>
      <xdr:col>29</xdr:col>
      <xdr:colOff>420709</xdr:colOff>
      <xdr:row>20</xdr:row>
      <xdr:rowOff>181063</xdr:rowOff>
    </xdr:to>
    <xdr:sp macro="" textlink="">
      <xdr:nvSpPr>
        <xdr:cNvPr id="44" name="Diagonal liegende Ecken des Rechtecks abrunden 43"/>
        <xdr:cNvSpPr/>
      </xdr:nvSpPr>
      <xdr:spPr>
        <a:xfrm>
          <a:off x="11922109" y="3365501"/>
          <a:ext cx="2595600" cy="1332000"/>
        </a:xfrm>
        <a:prstGeom prst="round2DiagRect">
          <a:avLst/>
        </a:prstGeom>
        <a:noFill/>
        <a:ln>
          <a:solidFill>
            <a:srgbClr val="E4002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Der </a:t>
          </a:r>
          <a:r>
            <a:rPr lang="de-DE" sz="1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Anteil</a:t>
          </a:r>
          <a:r>
            <a:rPr lang="de-DE" sz="14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der </a:t>
          </a:r>
          <a:r>
            <a:rPr lang="de-DE" sz="1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älteren Wiedereinsteiger_innen ab 50 </a:t>
          </a:r>
          <a:r>
            <a:rPr lang="de-DE" sz="1400" b="1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Jahren</a:t>
          </a:r>
          <a:r>
            <a:rPr lang="de-DE" sz="1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4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an allen arbeitslosen WE beträgt:</a:t>
          </a:r>
        </a:p>
      </xdr:txBody>
    </xdr:sp>
    <xdr:clientData/>
  </xdr:twoCellAnchor>
  <xdr:twoCellAnchor>
    <xdr:from>
      <xdr:col>13</xdr:col>
      <xdr:colOff>158749</xdr:colOff>
      <xdr:row>22</xdr:row>
      <xdr:rowOff>-1</xdr:rowOff>
    </xdr:from>
    <xdr:to>
      <xdr:col>29</xdr:col>
      <xdr:colOff>94374</xdr:colOff>
      <xdr:row>22</xdr:row>
      <xdr:rowOff>11905</xdr:rowOff>
    </xdr:to>
    <xdr:cxnSp macro="">
      <xdr:nvCxnSpPr>
        <xdr:cNvPr id="45" name="Gerader Verbinder 44"/>
        <xdr:cNvCxnSpPr/>
      </xdr:nvCxnSpPr>
      <xdr:spPr>
        <a:xfrm>
          <a:off x="9223374" y="4913312"/>
          <a:ext cx="4968000" cy="11906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66675</xdr:rowOff>
    </xdr:from>
    <xdr:to>
      <xdr:col>14</xdr:col>
      <xdr:colOff>272788</xdr:colOff>
      <xdr:row>16</xdr:row>
      <xdr:rowOff>34538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17</xdr:row>
      <xdr:rowOff>171450</xdr:rowOff>
    </xdr:from>
    <xdr:to>
      <xdr:col>14</xdr:col>
      <xdr:colOff>253738</xdr:colOff>
      <xdr:row>31</xdr:row>
      <xdr:rowOff>118962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shboard_Zielgrup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Cognos_Office_Connection_Cache"/>
      <sheetName val="Daten Berufsgruppen"/>
      <sheetName val="Daten"/>
      <sheetName val="Datenquelle Jug Berufsgruppen"/>
      <sheetName val="Datenquelle 50+ Berufsgruppen"/>
      <sheetName val="Liste"/>
      <sheetName val="Stellenandrang RGSen"/>
      <sheetName val="LS"/>
      <sheetName val="OL"/>
      <sheetName val="Datenquelle alle Berufe"/>
      <sheetName val="Stellenandrang BerufsgruppenRGS"/>
      <sheetName val="LS Berufsgruppen"/>
      <sheetName val="OL Berufsgruppen"/>
      <sheetName val="Datenquelle Berufsgruppen"/>
    </sheetNames>
    <sheetDataSet>
      <sheetData sheetId="0">
        <row r="5">
          <cell r="B5" t="str">
            <v>Kärnten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 t="str">
            <v>Lehrstellensuchende</v>
          </cell>
          <cell r="D1" t="str">
            <v>Offene Lehrstellen</v>
          </cell>
          <cell r="E1" t="str">
            <v>Stellenandrang</v>
          </cell>
        </row>
        <row r="2">
          <cell r="A2" t="str">
            <v>Feldkirchen</v>
          </cell>
          <cell r="C2" t="str">
            <v/>
          </cell>
          <cell r="D2" t="str">
            <v/>
          </cell>
          <cell r="E2">
            <v>-1</v>
          </cell>
          <cell r="F2" t="str">
            <v/>
          </cell>
        </row>
        <row r="3">
          <cell r="A3" t="str">
            <v>Hermagor</v>
          </cell>
          <cell r="C3" t="str">
            <v/>
          </cell>
          <cell r="D3" t="str">
            <v/>
          </cell>
          <cell r="E3">
            <v>-1</v>
          </cell>
          <cell r="F3" t="str">
            <v/>
          </cell>
        </row>
        <row r="4">
          <cell r="A4" t="str">
            <v>Klagenfurt</v>
          </cell>
          <cell r="C4" t="str">
            <v/>
          </cell>
          <cell r="D4" t="str">
            <v/>
          </cell>
          <cell r="E4">
            <v>-1</v>
          </cell>
          <cell r="F4" t="str">
            <v/>
          </cell>
        </row>
        <row r="5">
          <cell r="A5" t="str">
            <v>Spittal/Drau</v>
          </cell>
          <cell r="C5" t="str">
            <v/>
          </cell>
          <cell r="D5" t="str">
            <v/>
          </cell>
          <cell r="E5">
            <v>-1</v>
          </cell>
          <cell r="F5" t="str">
            <v/>
          </cell>
        </row>
        <row r="6">
          <cell r="A6" t="str">
            <v>St. Veit/Glan</v>
          </cell>
          <cell r="C6" t="str">
            <v/>
          </cell>
          <cell r="D6" t="str">
            <v/>
          </cell>
          <cell r="E6">
            <v>-1</v>
          </cell>
          <cell r="F6" t="str">
            <v/>
          </cell>
        </row>
        <row r="7">
          <cell r="A7" t="str">
            <v>Villach</v>
          </cell>
          <cell r="C7" t="str">
            <v/>
          </cell>
          <cell r="D7" t="str">
            <v/>
          </cell>
          <cell r="E7">
            <v>-1</v>
          </cell>
          <cell r="F7" t="str">
            <v/>
          </cell>
        </row>
        <row r="8">
          <cell r="A8" t="str">
            <v>Völkermarkt</v>
          </cell>
          <cell r="C8" t="str">
            <v/>
          </cell>
          <cell r="D8" t="str">
            <v/>
          </cell>
          <cell r="E8">
            <v>-1</v>
          </cell>
          <cell r="F8" t="str">
            <v/>
          </cell>
        </row>
        <row r="9">
          <cell r="A9" t="str">
            <v>Wolfsberg</v>
          </cell>
          <cell r="C9" t="str">
            <v/>
          </cell>
          <cell r="D9" t="str">
            <v/>
          </cell>
          <cell r="E9">
            <v>-1</v>
          </cell>
          <cell r="F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Dashboar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4002D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Dashboard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4F9F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Dashboard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E4002D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Dashboard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E4002D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Dashboard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4F9F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Dashboard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4F9F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Dashboard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4F9F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CD102"/>
  <sheetViews>
    <sheetView showGridLines="0" tabSelected="1" zoomScale="70" zoomScaleNormal="70" workbookViewId="0">
      <selection activeCell="D20" sqref="D20"/>
    </sheetView>
  </sheetViews>
  <sheetFormatPr baseColWidth="10" defaultRowHeight="15" outlineLevelRow="1" outlineLevelCol="1" x14ac:dyDescent="0.25"/>
  <cols>
    <col min="1" max="1" width="2.140625" customWidth="1"/>
    <col min="2" max="2" width="12.85546875" customWidth="1"/>
    <col min="3" max="3" width="5.5703125" customWidth="1"/>
    <col min="4" max="4" width="11" customWidth="1"/>
    <col min="19" max="19" width="17.42578125" customWidth="1"/>
    <col min="20" max="20" width="17" hidden="1" customWidth="1"/>
    <col min="21" max="21" width="13.85546875" hidden="1" customWidth="1"/>
    <col min="22" max="28" width="0" hidden="1" customWidth="1"/>
    <col min="29" max="29" width="6.28515625" hidden="1" customWidth="1"/>
    <col min="30" max="30" width="16.140625" customWidth="1"/>
    <col min="34" max="36" width="10.85546875" hidden="1" customWidth="1" outlineLevel="1"/>
    <col min="37" max="37" width="11.42578125" hidden="1" customWidth="1" outlineLevel="1"/>
    <col min="38" max="38" width="11.42578125" customWidth="1" collapsed="1"/>
    <col min="39" max="39" width="11.42578125" customWidth="1"/>
  </cols>
  <sheetData>
    <row r="1" spans="1:82" ht="49.5" customHeight="1" thickBot="1" x14ac:dyDescent="0.3">
      <c r="A1" s="182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>
        <f ca="1">EDATE(TODAY(),-1)</f>
        <v>45384</v>
      </c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6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82" x14ac:dyDescent="0.25">
      <c r="G2" s="8"/>
      <c r="X2" t="s">
        <v>18</v>
      </c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82" x14ac:dyDescent="0.25"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Y3" s="8"/>
      <c r="Z3" s="8"/>
      <c r="AA3" s="8"/>
      <c r="AB3" s="8"/>
      <c r="AC3" s="8"/>
      <c r="AD3" s="8"/>
      <c r="AE3" s="8"/>
      <c r="AF3" s="8"/>
      <c r="AG3" s="8"/>
      <c r="AH3" s="8" t="s">
        <v>58</v>
      </c>
      <c r="AI3" s="8"/>
      <c r="AJ3" s="8"/>
      <c r="AK3" s="8" t="s">
        <v>59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spans="1:82" ht="15.75" x14ac:dyDescent="0.25">
      <c r="B4" s="6"/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Y4" s="8"/>
      <c r="Z4" s="8"/>
      <c r="AA4" s="8"/>
      <c r="AB4" s="8"/>
      <c r="AC4" s="8"/>
      <c r="AD4" s="8"/>
      <c r="AE4" s="8"/>
      <c r="AF4" s="8"/>
      <c r="AG4" s="8"/>
      <c r="AH4" s="8" t="str">
        <f>INDEX(Daten!A57:A65,B7)</f>
        <v>Kärnten</v>
      </c>
      <c r="AI4" s="8"/>
      <c r="AJ4" s="8"/>
      <c r="AK4" s="10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spans="1:82" x14ac:dyDescent="0.25">
      <c r="B5" s="11" t="s">
        <v>19</v>
      </c>
      <c r="E5" s="12"/>
      <c r="F5" s="12"/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 t="s">
        <v>61</v>
      </c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</row>
    <row r="6" spans="1:82" ht="15.75" x14ac:dyDescent="0.25">
      <c r="E6" s="12"/>
      <c r="F6" s="12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S6" s="8"/>
      <c r="Y6" s="8"/>
      <c r="Z6" s="8"/>
      <c r="AA6" s="8"/>
      <c r="AB6" s="8"/>
      <c r="AC6" s="8"/>
      <c r="AD6" s="8"/>
      <c r="AE6" s="8"/>
      <c r="AF6" s="8"/>
      <c r="AG6" s="8"/>
      <c r="AH6" s="8" t="s">
        <v>60</v>
      </c>
      <c r="AI6" s="8"/>
      <c r="AJ6" s="8"/>
      <c r="AK6" s="10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</row>
    <row r="7" spans="1:82" x14ac:dyDescent="0.25">
      <c r="B7">
        <f>IF(B5="Kärnten",9,MATCH(B5,Liste!A6:A13,FALSE))</f>
        <v>9</v>
      </c>
      <c r="E7" s="9"/>
      <c r="F7" s="9"/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Y7" s="8"/>
      <c r="Z7" s="8"/>
      <c r="AA7" s="8"/>
      <c r="AB7" s="8"/>
      <c r="AC7" s="8"/>
      <c r="AD7" s="8"/>
      <c r="AE7" s="8"/>
      <c r="AF7" s="8"/>
      <c r="AG7" s="8"/>
      <c r="AH7" s="143">
        <f>INDEX(Daten!C57:C65,B7)</f>
        <v>7898</v>
      </c>
      <c r="AI7" s="8"/>
      <c r="AJ7" s="8"/>
      <c r="AK7" s="15" t="str">
        <f ca="1">"Anteil der weiblichen Jugendlichen bis 25 Jahre an allen Frauen ist "&amp;TEXT(Frauen_Anteil_Jug,"#%")</f>
        <v>Anteil der weiblichen Jugendlichen bis 25 Jahre an allen Frauen ist 8%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</row>
    <row r="8" spans="1:82" ht="15.75" x14ac:dyDescent="0.25">
      <c r="F8" s="144"/>
      <c r="G8" s="144"/>
      <c r="H8" s="13"/>
      <c r="I8" s="13"/>
      <c r="J8" s="8"/>
      <c r="K8" s="8"/>
      <c r="L8" s="8"/>
      <c r="M8" s="8"/>
      <c r="N8" s="8"/>
      <c r="O8" s="8"/>
      <c r="P8" s="8"/>
      <c r="Q8" s="8"/>
      <c r="R8" s="8"/>
      <c r="S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0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</row>
    <row r="9" spans="1:82" x14ac:dyDescent="0.25">
      <c r="F9" s="145"/>
      <c r="G9" s="145"/>
      <c r="H9" s="14"/>
      <c r="I9" s="14"/>
      <c r="J9" s="8"/>
      <c r="K9" s="8"/>
      <c r="L9" s="8"/>
      <c r="M9" s="8"/>
      <c r="N9" s="8"/>
      <c r="O9" s="8"/>
      <c r="P9" s="8"/>
      <c r="Q9" s="8"/>
      <c r="R9" s="8"/>
      <c r="S9" s="8"/>
      <c r="T9" t="s">
        <v>20</v>
      </c>
      <c r="Y9" s="8"/>
      <c r="Z9" s="8"/>
      <c r="AA9" s="8"/>
      <c r="AB9" s="8"/>
      <c r="AC9" s="8"/>
      <c r="AD9" s="8"/>
      <c r="AE9" s="8"/>
      <c r="AF9" s="8"/>
      <c r="AG9" s="8"/>
      <c r="AH9" s="8" t="s">
        <v>65</v>
      </c>
      <c r="AI9" s="8"/>
      <c r="AJ9" s="8"/>
      <c r="AK9" s="8" t="s">
        <v>64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</row>
    <row r="10" spans="1:82" ht="15.75" x14ac:dyDescent="0.25">
      <c r="E10" s="15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6">
        <v>0.49165645328556612</v>
      </c>
      <c r="Y10" s="8"/>
      <c r="Z10" s="8"/>
      <c r="AA10" s="8"/>
      <c r="AB10" s="8"/>
      <c r="AC10" s="8"/>
      <c r="AD10" s="8"/>
      <c r="AE10" s="8"/>
      <c r="AF10" s="8"/>
      <c r="AG10" s="8"/>
      <c r="AH10" s="143">
        <f>INDEX(Daten!AF44:AF52,B7)</f>
        <v>1081</v>
      </c>
      <c r="AI10" s="8"/>
      <c r="AJ10" s="8"/>
      <c r="AK10" s="10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</row>
    <row r="11" spans="1:82" ht="15" customHeight="1" x14ac:dyDescent="0.25">
      <c r="L11" s="8"/>
      <c r="M11" s="8"/>
      <c r="N11" s="8"/>
      <c r="O11" s="8"/>
      <c r="P11" s="8"/>
      <c r="Q11" s="8"/>
      <c r="R11" s="8"/>
      <c r="S11" s="8"/>
      <c r="Y11" s="8"/>
      <c r="Z11" s="8"/>
      <c r="AA11" s="8"/>
      <c r="AB11" s="8"/>
      <c r="AC11" s="8"/>
      <c r="AD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82" ht="11.45" customHeight="1" x14ac:dyDescent="0.25">
      <c r="C12" s="17"/>
      <c r="D12" s="17"/>
      <c r="L12" s="17"/>
      <c r="M12" s="17"/>
      <c r="N12" s="17"/>
      <c r="O12" s="17"/>
      <c r="P12" s="17"/>
      <c r="Q12" s="17"/>
      <c r="R12" s="17"/>
      <c r="S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C12" s="18"/>
    </row>
    <row r="13" spans="1:82" ht="40.5" customHeight="1" x14ac:dyDescent="0.25">
      <c r="C13" s="17"/>
      <c r="D13" s="17"/>
      <c r="E13" s="185" t="str">
        <f>"Derzeit befinden sich in "&amp;TEXT(AH4,"Text")&amp;" "&amp;TEXT(AH7,"0.0")&amp;" Frauen als arbeitslos vorgemerkt."</f>
        <v>Derzeit befinden sich in Kärnten 7.898 Frauen als arbeitslos vorgemerkt.</v>
      </c>
      <c r="F13" s="185"/>
      <c r="G13" s="185"/>
      <c r="H13" s="185"/>
      <c r="I13" s="185"/>
      <c r="J13" s="185"/>
      <c r="K13" s="185"/>
      <c r="L13" s="17"/>
      <c r="M13" s="17"/>
      <c r="N13" s="175" t="str">
        <f>"Derzeit befinden sich in "&amp;TEXT(AH4,"Text")&amp;" "&amp;TEXT(AH10,"0.0")&amp;" Wiederein-steiger_innen als arbeitslos vorgemerkt."</f>
        <v>Derzeit befinden sich in Kärnten 1.081 Wiederein-steiger_innen als arbeitslos vorgemerkt.</v>
      </c>
      <c r="O13" s="175"/>
      <c r="P13" s="175"/>
      <c r="Q13" s="175"/>
      <c r="R13" s="175"/>
      <c r="S13" s="175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C13" s="18"/>
    </row>
    <row r="14" spans="1:82" ht="15" customHeight="1" x14ac:dyDescent="0.25">
      <c r="C14" s="17"/>
      <c r="D14" s="17"/>
      <c r="E14" s="19"/>
      <c r="F14" s="19"/>
      <c r="G14" s="19"/>
      <c r="H14" s="17"/>
      <c r="I14" s="17"/>
      <c r="J14" s="17"/>
      <c r="K14" s="17"/>
      <c r="L14" s="17"/>
      <c r="M14" s="17"/>
      <c r="N14" s="17"/>
      <c r="O14" s="17"/>
      <c r="P14" s="17"/>
      <c r="R14" s="17"/>
      <c r="S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C14" s="18"/>
    </row>
    <row r="15" spans="1:82" ht="15" customHeight="1" x14ac:dyDescent="0.25">
      <c r="C15" s="17"/>
      <c r="D15" s="17"/>
      <c r="E15" s="19"/>
      <c r="F15" s="19"/>
      <c r="G15" s="19"/>
      <c r="H15" s="17"/>
      <c r="I15" s="17"/>
      <c r="J15" s="17"/>
      <c r="K15" s="17"/>
      <c r="L15" s="17"/>
      <c r="M15" s="17"/>
      <c r="N15" s="17"/>
      <c r="P15" s="17"/>
      <c r="Q15" s="17"/>
      <c r="R15" s="17"/>
      <c r="S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C15" s="18"/>
    </row>
    <row r="16" spans="1:82" ht="15" customHeight="1" x14ac:dyDescent="0.25">
      <c r="C16" s="17"/>
      <c r="D16" s="17"/>
      <c r="E16" s="19"/>
      <c r="F16" s="19"/>
      <c r="G16" s="19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C16" s="18"/>
    </row>
    <row r="17" spans="3:81" ht="15" customHeight="1" x14ac:dyDescent="0.25">
      <c r="C17" s="17"/>
      <c r="D17" s="17"/>
      <c r="E17" s="19"/>
      <c r="F17" s="19"/>
      <c r="G17" s="19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C17" s="18"/>
    </row>
    <row r="18" spans="3:81" ht="15" customHeight="1" x14ac:dyDescent="0.25">
      <c r="C18" s="17"/>
      <c r="D18" s="17"/>
      <c r="E18" s="19"/>
      <c r="F18" s="19"/>
      <c r="G18" s="19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C18" s="18"/>
    </row>
    <row r="19" spans="3:81" ht="15" customHeight="1" x14ac:dyDescent="0.25">
      <c r="C19" s="17"/>
      <c r="D19" s="17"/>
      <c r="E19" s="19"/>
      <c r="F19" s="19"/>
      <c r="G19" s="1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C19" s="18"/>
    </row>
    <row r="20" spans="3:81" ht="15" customHeight="1" x14ac:dyDescent="0.25">
      <c r="C20" s="17"/>
      <c r="D20" s="17"/>
      <c r="E20" s="186">
        <f>INDEX(Daten!S18:S26,B7)</f>
        <v>8.2805773613573053E-2</v>
      </c>
      <c r="F20" s="186"/>
      <c r="G20" s="186"/>
      <c r="H20" s="17"/>
      <c r="I20" s="146"/>
      <c r="J20" s="174">
        <f>INDEX(Daten!T18:T26,B7)</f>
        <v>0.3652823499620157</v>
      </c>
      <c r="K20" s="174"/>
      <c r="L20" s="169"/>
      <c r="M20" s="17"/>
      <c r="N20" s="17"/>
      <c r="O20" s="174">
        <f>INDEX(Daten!BG44:BG52,B7)</f>
        <v>3.330249768732655E-2</v>
      </c>
      <c r="P20" s="17"/>
      <c r="Q20" s="17"/>
      <c r="R20" s="17"/>
      <c r="S20" s="176">
        <f>INDEX(Daten!BH44:BH52,B7)</f>
        <v>6.0129509713228495E-2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C20" s="18"/>
    </row>
    <row r="21" spans="3:81" ht="15" customHeight="1" x14ac:dyDescent="0.25">
      <c r="C21" s="17"/>
      <c r="D21" s="17"/>
      <c r="E21" s="186"/>
      <c r="F21" s="186"/>
      <c r="G21" s="186"/>
      <c r="H21" s="17"/>
      <c r="I21" s="169"/>
      <c r="J21" s="174"/>
      <c r="K21" s="174"/>
      <c r="L21" s="169"/>
      <c r="M21" s="17"/>
      <c r="N21" s="17"/>
      <c r="O21" s="174"/>
      <c r="P21" s="17"/>
      <c r="Q21" s="17"/>
      <c r="R21" s="17"/>
      <c r="S21" s="17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C21" s="18"/>
    </row>
    <row r="22" spans="3:81" ht="15" customHeight="1" x14ac:dyDescent="0.25">
      <c r="C22" s="17"/>
      <c r="D22" s="17"/>
      <c r="E22" s="168"/>
      <c r="F22" s="168"/>
      <c r="G22" s="168"/>
      <c r="H22" s="17"/>
      <c r="I22" s="169"/>
      <c r="J22" s="169"/>
      <c r="K22" s="169"/>
      <c r="L22" s="169"/>
      <c r="M22" s="17"/>
      <c r="N22" s="17"/>
      <c r="O22" s="17"/>
      <c r="P22" s="17"/>
      <c r="Q22" s="17"/>
      <c r="R22" s="17"/>
      <c r="S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C22" s="18"/>
    </row>
    <row r="23" spans="3:81" ht="15" customHeight="1" x14ac:dyDescent="0.25">
      <c r="C23" s="17"/>
      <c r="D23" s="17"/>
      <c r="E23" s="168"/>
      <c r="F23" s="168"/>
      <c r="G23" s="168"/>
      <c r="H23" s="17"/>
      <c r="I23" s="169"/>
      <c r="J23" s="169"/>
      <c r="K23" s="169"/>
      <c r="L23" s="169"/>
      <c r="M23" s="17"/>
      <c r="N23" s="17"/>
      <c r="O23" s="17"/>
      <c r="P23" s="17"/>
      <c r="Q23" s="17"/>
      <c r="R23" s="17"/>
      <c r="S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C23" s="18"/>
    </row>
    <row r="24" spans="3:81" ht="15" customHeight="1" x14ac:dyDescent="0.25">
      <c r="C24" s="17"/>
      <c r="D24" s="17"/>
      <c r="E24" s="19"/>
      <c r="F24" s="19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C24" s="18"/>
    </row>
    <row r="25" spans="3:81" ht="15" customHeight="1" x14ac:dyDescent="0.25">
      <c r="C25" s="17"/>
      <c r="D25" s="17"/>
      <c r="E25" s="19"/>
      <c r="F25" s="19"/>
      <c r="G25" s="1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C25" s="18"/>
    </row>
    <row r="26" spans="3:81" ht="15" customHeight="1" x14ac:dyDescent="0.25">
      <c r="C26" s="17"/>
      <c r="D26" s="17"/>
      <c r="E26" s="19"/>
      <c r="F26" s="19"/>
      <c r="G26" s="1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C26" s="18"/>
    </row>
    <row r="27" spans="3:81" ht="15" customHeight="1" x14ac:dyDescent="0.25">
      <c r="C27" s="17"/>
      <c r="D27" s="17"/>
      <c r="E27" s="19"/>
      <c r="F27" s="19"/>
      <c r="G27" s="19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C27" s="18"/>
    </row>
    <row r="28" spans="3:81" ht="15" customHeight="1" x14ac:dyDescent="0.25">
      <c r="C28" s="17"/>
      <c r="D28" s="17"/>
      <c r="E28" s="19"/>
      <c r="F28" s="19"/>
      <c r="G28" s="19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C28" s="18"/>
    </row>
    <row r="29" spans="3:81" ht="15" customHeight="1" x14ac:dyDescent="0.25">
      <c r="C29" s="17"/>
      <c r="D29" s="17"/>
      <c r="E29" s="19"/>
      <c r="F29" s="19"/>
      <c r="G29" s="19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C29" s="18"/>
    </row>
    <row r="30" spans="3:81" ht="15" customHeight="1" x14ac:dyDescent="0.25">
      <c r="C30" s="17"/>
      <c r="D30" s="17"/>
      <c r="E30" s="19"/>
      <c r="F30" s="19"/>
      <c r="G30" s="19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C30" s="18"/>
    </row>
    <row r="31" spans="3:81" ht="15" customHeight="1" x14ac:dyDescent="0.25">
      <c r="C31" s="17"/>
      <c r="D31" s="17"/>
      <c r="E31" s="19"/>
      <c r="F31" s="19"/>
      <c r="G31" s="19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C31" s="18"/>
    </row>
    <row r="32" spans="3:81" ht="15" customHeight="1" x14ac:dyDescent="0.25">
      <c r="C32" s="17"/>
      <c r="D32" s="17"/>
      <c r="E32" s="19"/>
      <c r="F32" s="19"/>
      <c r="G32" s="19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C32" s="18"/>
    </row>
    <row r="33" spans="3:81" ht="15" customHeight="1" x14ac:dyDescent="0.25">
      <c r="C33" s="17"/>
      <c r="D33" s="17"/>
      <c r="E33" s="19"/>
      <c r="F33" s="19"/>
      <c r="G33" s="19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C33" s="18"/>
    </row>
    <row r="34" spans="3:81" ht="15" customHeight="1" x14ac:dyDescent="0.25">
      <c r="C34" s="17"/>
      <c r="D34" s="17"/>
      <c r="E34" s="19"/>
      <c r="F34" s="19"/>
      <c r="G34" s="19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C34" s="18"/>
    </row>
    <row r="35" spans="3:81" ht="15" customHeight="1" x14ac:dyDescent="0.25">
      <c r="C35" s="17"/>
      <c r="D35" s="17"/>
      <c r="E35" s="19"/>
      <c r="F35" s="19"/>
      <c r="G35" s="1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C35" s="18"/>
    </row>
    <row r="36" spans="3:81" x14ac:dyDescent="0.25">
      <c r="E36" s="19"/>
      <c r="F36" s="19"/>
      <c r="G36" s="19"/>
    </row>
    <row r="37" spans="3:81" x14ac:dyDescent="0.25">
      <c r="E37" s="19"/>
      <c r="F37" s="19"/>
      <c r="G37" s="19"/>
    </row>
    <row r="38" spans="3:81" x14ac:dyDescent="0.25">
      <c r="E38" s="19"/>
      <c r="F38" s="19"/>
      <c r="G38" s="19"/>
    </row>
    <row r="39" spans="3:81" x14ac:dyDescent="0.25">
      <c r="E39" s="19"/>
      <c r="F39" s="19"/>
      <c r="G39" s="19"/>
    </row>
    <row r="40" spans="3:81" ht="14.45" customHeight="1" x14ac:dyDescent="0.25">
      <c r="E40" s="181" t="s">
        <v>63</v>
      </c>
      <c r="F40" s="181"/>
      <c r="G40" s="181"/>
      <c r="H40" s="181"/>
      <c r="I40" s="181"/>
      <c r="J40" s="181"/>
      <c r="K40" s="181"/>
      <c r="N40" s="146" t="s">
        <v>68</v>
      </c>
    </row>
    <row r="41" spans="3:81" x14ac:dyDescent="0.25">
      <c r="E41" s="170"/>
      <c r="F41" s="170"/>
      <c r="G41" s="170"/>
      <c r="H41" s="170"/>
      <c r="I41" s="170"/>
      <c r="J41" s="170"/>
      <c r="K41" s="170"/>
    </row>
    <row r="42" spans="3:81" x14ac:dyDescent="0.25">
      <c r="E42" s="19"/>
      <c r="F42" s="19"/>
      <c r="G42" s="19"/>
    </row>
    <row r="43" spans="3:81" x14ac:dyDescent="0.25">
      <c r="E43" s="19"/>
      <c r="F43" s="19"/>
      <c r="G43" s="19"/>
    </row>
    <row r="44" spans="3:81" x14ac:dyDescent="0.25">
      <c r="E44" s="19"/>
      <c r="F44" s="19"/>
      <c r="G44" s="19"/>
    </row>
    <row r="45" spans="3:81" x14ac:dyDescent="0.25">
      <c r="E45" s="19"/>
      <c r="F45" s="19"/>
      <c r="G45" s="19"/>
      <c r="AF45" s="146"/>
    </row>
    <row r="46" spans="3:81" x14ac:dyDescent="0.25">
      <c r="E46" s="19"/>
      <c r="F46" s="19"/>
      <c r="G46" s="19"/>
    </row>
    <row r="47" spans="3:81" x14ac:dyDescent="0.25">
      <c r="E47" s="19"/>
      <c r="F47" s="19"/>
      <c r="G47" s="19"/>
    </row>
    <row r="48" spans="3:81" x14ac:dyDescent="0.25">
      <c r="E48" s="19"/>
      <c r="F48" s="19"/>
      <c r="G48" s="19"/>
    </row>
    <row r="49" spans="2:20" x14ac:dyDescent="0.25">
      <c r="E49" s="19"/>
      <c r="F49" s="19"/>
      <c r="G49" s="19"/>
    </row>
    <row r="50" spans="2:20" x14ac:dyDescent="0.25">
      <c r="E50" s="19"/>
      <c r="F50" s="19"/>
      <c r="G50" s="19"/>
    </row>
    <row r="51" spans="2:20" x14ac:dyDescent="0.25">
      <c r="T51" t="str">
        <f>"von den Älteren ab 50 sind "&amp;TEXT(T10,"0%")&amp;" an allen Arbeitslosen"</f>
        <v>von den Älteren ab 50 sind 49% an allen Arbeitslosen</v>
      </c>
    </row>
    <row r="53" spans="2:20" ht="21" x14ac:dyDescent="0.25">
      <c r="F53" s="20"/>
      <c r="I53" s="180"/>
      <c r="J53" s="180"/>
    </row>
    <row r="57" spans="2:20" ht="15" customHeight="1" x14ac:dyDescent="0.25">
      <c r="K57" s="21"/>
      <c r="L57" s="171"/>
      <c r="M57" s="171"/>
      <c r="N57" s="171"/>
      <c r="O57" s="171"/>
      <c r="P57" s="171"/>
      <c r="Q57" s="171"/>
      <c r="R57" s="171"/>
      <c r="S57" s="171"/>
    </row>
    <row r="58" spans="2:20" ht="15.75" customHeight="1" x14ac:dyDescent="0.25">
      <c r="D58" s="146"/>
      <c r="E58" s="179" t="s">
        <v>62</v>
      </c>
      <c r="F58" s="179"/>
      <c r="G58" s="179"/>
      <c r="H58" s="179"/>
      <c r="I58" s="179"/>
      <c r="J58" s="179"/>
      <c r="K58" s="179"/>
      <c r="L58" s="171"/>
      <c r="M58" s="171"/>
      <c r="N58" s="173" t="s">
        <v>67</v>
      </c>
      <c r="O58" s="173"/>
      <c r="P58" s="173"/>
      <c r="Q58" s="173"/>
      <c r="R58" s="173"/>
      <c r="S58" s="173"/>
    </row>
    <row r="59" spans="2:20" ht="15.75" x14ac:dyDescent="0.25">
      <c r="D59" s="104"/>
      <c r="E59" s="170"/>
      <c r="F59" s="170"/>
      <c r="G59" s="170"/>
      <c r="H59" s="170"/>
      <c r="I59" s="170"/>
      <c r="J59" s="170"/>
      <c r="K59" s="170"/>
      <c r="M59" s="22"/>
      <c r="N59" s="173"/>
      <c r="O59" s="173"/>
      <c r="P59" s="173"/>
      <c r="Q59" s="173"/>
      <c r="R59" s="173"/>
      <c r="S59" s="173"/>
    </row>
    <row r="60" spans="2:20" x14ac:dyDescent="0.25">
      <c r="D60" s="23"/>
      <c r="E60" s="23"/>
      <c r="F60" s="23"/>
      <c r="G60" s="23"/>
      <c r="H60" s="23"/>
      <c r="I60" s="23"/>
      <c r="J60" s="23"/>
    </row>
    <row r="61" spans="2:20" ht="21" x14ac:dyDescent="0.35">
      <c r="B61" s="24"/>
      <c r="D61" s="178"/>
      <c r="E61" s="178"/>
      <c r="F61" s="178"/>
      <c r="G61" s="178"/>
      <c r="H61" s="178"/>
      <c r="I61" s="178"/>
      <c r="J61" s="178"/>
    </row>
    <row r="63" spans="2:20" x14ac:dyDescent="0.25">
      <c r="M63" s="25"/>
    </row>
    <row r="71" spans="2:2" x14ac:dyDescent="0.25">
      <c r="B71" s="17"/>
    </row>
    <row r="72" spans="2:2" x14ac:dyDescent="0.25">
      <c r="B72" s="17"/>
    </row>
    <row r="85" spans="5:13" hidden="1" outlineLevel="1" x14ac:dyDescent="0.25"/>
    <row r="86" spans="5:13" hidden="1" outlineLevel="1" x14ac:dyDescent="0.25">
      <c r="E86" s="177" t="s">
        <v>21</v>
      </c>
      <c r="F86" s="177"/>
      <c r="G86" s="177"/>
      <c r="H86" s="177"/>
      <c r="I86" s="177"/>
      <c r="J86" s="177"/>
      <c r="K86" s="177"/>
      <c r="L86" s="177"/>
      <c r="M86" s="177"/>
    </row>
    <row r="87" spans="5:13" hidden="1" outlineLevel="1" x14ac:dyDescent="0.25"/>
    <row r="88" spans="5:13" hidden="1" outlineLevel="1" x14ac:dyDescent="0.25"/>
    <row r="89" spans="5:13" hidden="1" outlineLevel="1" x14ac:dyDescent="0.25"/>
    <row r="90" spans="5:13" hidden="1" outlineLevel="1" x14ac:dyDescent="0.25"/>
    <row r="91" spans="5:13" hidden="1" outlineLevel="1" x14ac:dyDescent="0.25"/>
    <row r="92" spans="5:13" hidden="1" outlineLevel="1" x14ac:dyDescent="0.25"/>
    <row r="93" spans="5:13" hidden="1" outlineLevel="1" x14ac:dyDescent="0.25"/>
    <row r="94" spans="5:13" hidden="1" outlineLevel="1" x14ac:dyDescent="0.25"/>
    <row r="95" spans="5:13" hidden="1" outlineLevel="1" x14ac:dyDescent="0.25"/>
    <row r="96" spans="5:13" hidden="1" outlineLevel="1" x14ac:dyDescent="0.25"/>
    <row r="97" hidden="1" outlineLevel="1" x14ac:dyDescent="0.25"/>
    <row r="98" hidden="1" outlineLevel="1" x14ac:dyDescent="0.25"/>
    <row r="99" hidden="1" outlineLevel="1" x14ac:dyDescent="0.25"/>
    <row r="100" hidden="1" outlineLevel="1" x14ac:dyDescent="0.25"/>
    <row r="101" hidden="1" outlineLevel="1" x14ac:dyDescent="0.25"/>
    <row r="102" collapsed="1" x14ac:dyDescent="0.25"/>
  </sheetData>
  <sheetProtection algorithmName="SHA-512" hashValue="zTn4jeC2yA5O5YkF24otbP5UEGrOJc70tGywOPDjHU6etpVN7ZVDKQ2qhP9x5UW5sow5uuzqa9xK9jxOZu3yzg==" saltValue="9hb8j+lJwzTQZO8bbG8sMA==" spinCount="100000" sheet="1" objects="1" selectLockedCells="1" autoFilter="0" selectUnlockedCells="1"/>
  <mergeCells count="14">
    <mergeCell ref="A1:R1"/>
    <mergeCell ref="S1:AD1"/>
    <mergeCell ref="E13:K13"/>
    <mergeCell ref="E20:G21"/>
    <mergeCell ref="J20:K21"/>
    <mergeCell ref="N58:S59"/>
    <mergeCell ref="O20:O21"/>
    <mergeCell ref="N13:S13"/>
    <mergeCell ref="S20:S21"/>
    <mergeCell ref="E86:M86"/>
    <mergeCell ref="D61:J61"/>
    <mergeCell ref="E58:K58"/>
    <mergeCell ref="I53:J53"/>
    <mergeCell ref="E40:K40"/>
  </mergeCells>
  <pageMargins left="0.7" right="0.7" top="0.78740157499999996" bottom="0.78740157499999996" header="0.3" footer="0.3"/>
  <pageSetup paperSize="8" scale="46" orientation="landscape" verticalDpi="90" r:id="rId1"/>
  <drawing r:id="rId2"/>
  <legacyDrawing r:id="rId3"/>
  <controls>
    <mc:AlternateContent xmlns:mc="http://schemas.openxmlformats.org/markup-compatibility/2006">
      <mc:Choice Requires="x14">
        <control shapeId="1025" r:id="rId4" name="ListBox1">
          <controlPr defaultSize="0" autoLine="0" autoPict="0" linkedCell="B5" listFillRange="Liste!A5:A13" r:id="rId5">
            <anchor moveWithCells="1">
              <from>
                <xdr:col>1</xdr:col>
                <xdr:colOff>9525</xdr:colOff>
                <xdr:row>3</xdr:row>
                <xdr:rowOff>180975</xdr:rowOff>
              </from>
              <to>
                <xdr:col>2</xdr:col>
                <xdr:colOff>209550</xdr:colOff>
                <xdr:row>12</xdr:row>
                <xdr:rowOff>247650</xdr:rowOff>
              </to>
            </anchor>
          </controlPr>
        </control>
      </mc:Choice>
      <mc:Fallback>
        <control shapeId="1025" r:id="rId4" name="Lis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'U:\Abt 6 (BGF)\Dateien_Krassnig\Schulung\[Dashboard_Zielgruppen.xlsx]Stellenandrang BerufsgruppenRGS'!#REF!</xm:f>
          </x14:formula1>
          <xm:sqref>E86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5:E16"/>
  <sheetViews>
    <sheetView workbookViewId="0">
      <selection activeCell="Q23" sqref="Q23"/>
    </sheetView>
  </sheetViews>
  <sheetFormatPr baseColWidth="10" defaultRowHeight="15" x14ac:dyDescent="0.25"/>
  <cols>
    <col min="1" max="1" width="22" customWidth="1"/>
    <col min="5" max="5" width="14" customWidth="1"/>
  </cols>
  <sheetData>
    <row r="5" spans="1:5" x14ac:dyDescent="0.25">
      <c r="A5" s="26" t="s">
        <v>19</v>
      </c>
    </row>
    <row r="6" spans="1:5" x14ac:dyDescent="0.25">
      <c r="A6" s="27" t="s">
        <v>22</v>
      </c>
    </row>
    <row r="7" spans="1:5" x14ac:dyDescent="0.25">
      <c r="A7" s="27" t="s">
        <v>23</v>
      </c>
    </row>
    <row r="8" spans="1:5" x14ac:dyDescent="0.25">
      <c r="A8" s="27" t="s">
        <v>24</v>
      </c>
    </row>
    <row r="9" spans="1:5" x14ac:dyDescent="0.25">
      <c r="A9" s="27" t="s">
        <v>25</v>
      </c>
    </row>
    <row r="10" spans="1:5" x14ac:dyDescent="0.25">
      <c r="A10" s="27" t="s">
        <v>26</v>
      </c>
    </row>
    <row r="11" spans="1:5" x14ac:dyDescent="0.25">
      <c r="A11" s="27" t="s">
        <v>27</v>
      </c>
    </row>
    <row r="12" spans="1:5" x14ac:dyDescent="0.25">
      <c r="A12" s="27" t="s">
        <v>28</v>
      </c>
    </row>
    <row r="13" spans="1:5" x14ac:dyDescent="0.25">
      <c r="A13" s="28" t="s">
        <v>29</v>
      </c>
    </row>
    <row r="16" spans="1:5" ht="28.5" x14ac:dyDescent="0.25">
      <c r="A16" s="49" t="s">
        <v>30</v>
      </c>
      <c r="B16" s="50" t="s">
        <v>31</v>
      </c>
      <c r="C16" s="50" t="s">
        <v>32</v>
      </c>
      <c r="D16" s="50" t="s">
        <v>33</v>
      </c>
      <c r="E16" s="50" t="s">
        <v>34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65"/>
  <sheetViews>
    <sheetView topLeftCell="AU32" zoomScaleNormal="100" workbookViewId="0">
      <selection activeCell="BE38" sqref="BE38"/>
    </sheetView>
  </sheetViews>
  <sheetFormatPr baseColWidth="10" defaultRowHeight="15" x14ac:dyDescent="0.25"/>
  <cols>
    <col min="3" max="3" width="15.85546875" customWidth="1"/>
    <col min="4" max="4" width="21" bestFit="1" customWidth="1"/>
    <col min="6" max="6" width="24.7109375" customWidth="1"/>
    <col min="16" max="16" width="29.85546875" customWidth="1"/>
    <col min="33" max="33" width="17.140625" customWidth="1"/>
    <col min="40" max="40" width="16.7109375" customWidth="1"/>
  </cols>
  <sheetData>
    <row r="2" spans="1:10" x14ac:dyDescent="0.25">
      <c r="F2" s="51" t="s">
        <v>35</v>
      </c>
    </row>
    <row r="3" spans="1:10" x14ac:dyDescent="0.25">
      <c r="F3" s="51" t="s">
        <v>46</v>
      </c>
    </row>
    <row r="5" spans="1:10" ht="22.5" x14ac:dyDescent="0.25">
      <c r="B5" s="29" t="s">
        <v>0</v>
      </c>
      <c r="C5" s="47" t="s">
        <v>1</v>
      </c>
      <c r="D5" s="48" t="s">
        <v>2</v>
      </c>
      <c r="E5" s="48" t="s">
        <v>3</v>
      </c>
      <c r="F5" s="48" t="s">
        <v>4</v>
      </c>
      <c r="G5" s="48" t="s">
        <v>5</v>
      </c>
      <c r="H5" s="33" t="s">
        <v>6</v>
      </c>
      <c r="I5" s="33" t="s">
        <v>7</v>
      </c>
      <c r="J5" s="34" t="s">
        <v>8</v>
      </c>
    </row>
    <row r="6" spans="1:10" x14ac:dyDescent="0.25">
      <c r="A6" s="46" t="s">
        <v>22</v>
      </c>
      <c r="B6" s="30" t="s">
        <v>9</v>
      </c>
      <c r="C6" s="35">
        <v>125</v>
      </c>
      <c r="D6" s="39">
        <v>114</v>
      </c>
      <c r="E6" s="39">
        <v>23</v>
      </c>
      <c r="F6" s="39">
        <v>35</v>
      </c>
      <c r="G6" s="39">
        <v>20</v>
      </c>
      <c r="H6" s="39">
        <v>3</v>
      </c>
      <c r="I6" s="39">
        <v>0</v>
      </c>
      <c r="J6" s="44">
        <v>320</v>
      </c>
    </row>
    <row r="7" spans="1:10" x14ac:dyDescent="0.25">
      <c r="A7" s="46" t="s">
        <v>23</v>
      </c>
      <c r="B7" s="31" t="s">
        <v>10</v>
      </c>
      <c r="C7" s="36">
        <v>101</v>
      </c>
      <c r="D7" s="40">
        <v>107</v>
      </c>
      <c r="E7" s="40">
        <v>18</v>
      </c>
      <c r="F7" s="40">
        <v>33</v>
      </c>
      <c r="G7" s="40">
        <v>9</v>
      </c>
      <c r="H7" s="40">
        <v>2</v>
      </c>
      <c r="I7" s="40">
        <v>0</v>
      </c>
      <c r="J7" s="45">
        <v>270</v>
      </c>
    </row>
    <row r="8" spans="1:10" x14ac:dyDescent="0.25">
      <c r="A8" s="46" t="s">
        <v>24</v>
      </c>
      <c r="B8" s="31" t="s">
        <v>11</v>
      </c>
      <c r="C8" s="36">
        <v>1045</v>
      </c>
      <c r="D8" s="40">
        <v>594</v>
      </c>
      <c r="E8" s="40">
        <v>164</v>
      </c>
      <c r="F8" s="40">
        <v>275</v>
      </c>
      <c r="G8" s="40">
        <v>288</v>
      </c>
      <c r="H8" s="40">
        <v>4</v>
      </c>
      <c r="I8" s="40">
        <v>0</v>
      </c>
      <c r="J8" s="45">
        <v>2370</v>
      </c>
    </row>
    <row r="9" spans="1:10" x14ac:dyDescent="0.25">
      <c r="A9" s="46" t="s">
        <v>25</v>
      </c>
      <c r="B9" s="31" t="s">
        <v>12</v>
      </c>
      <c r="C9" s="36">
        <v>462</v>
      </c>
      <c r="D9" s="40">
        <v>556</v>
      </c>
      <c r="E9" s="40">
        <v>111</v>
      </c>
      <c r="F9" s="40">
        <v>132</v>
      </c>
      <c r="G9" s="40">
        <v>47</v>
      </c>
      <c r="H9" s="40">
        <v>6</v>
      </c>
      <c r="I9" s="40">
        <v>0</v>
      </c>
      <c r="J9" s="45">
        <v>1314</v>
      </c>
    </row>
    <row r="10" spans="1:10" x14ac:dyDescent="0.25">
      <c r="A10" s="46" t="s">
        <v>26</v>
      </c>
      <c r="B10" s="31" t="s">
        <v>13</v>
      </c>
      <c r="C10" s="36">
        <v>233</v>
      </c>
      <c r="D10" s="40">
        <v>188</v>
      </c>
      <c r="E10" s="40">
        <v>34</v>
      </c>
      <c r="F10" s="40">
        <v>62</v>
      </c>
      <c r="G10" s="40">
        <v>50</v>
      </c>
      <c r="H10" s="40">
        <v>2</v>
      </c>
      <c r="I10" s="40">
        <v>0</v>
      </c>
      <c r="J10" s="45">
        <v>569</v>
      </c>
    </row>
    <row r="11" spans="1:10" x14ac:dyDescent="0.25">
      <c r="A11" s="46" t="s">
        <v>27</v>
      </c>
      <c r="B11" s="31" t="s">
        <v>14</v>
      </c>
      <c r="C11" s="36">
        <v>784</v>
      </c>
      <c r="D11" s="40">
        <v>641</v>
      </c>
      <c r="E11" s="40">
        <v>187</v>
      </c>
      <c r="F11" s="40">
        <v>254</v>
      </c>
      <c r="G11" s="40">
        <v>187</v>
      </c>
      <c r="H11" s="40">
        <v>6</v>
      </c>
      <c r="I11" s="40">
        <v>0</v>
      </c>
      <c r="J11" s="45">
        <v>2059</v>
      </c>
    </row>
    <row r="12" spans="1:10" x14ac:dyDescent="0.25">
      <c r="A12" s="46" t="s">
        <v>28</v>
      </c>
      <c r="B12" s="31" t="s">
        <v>15</v>
      </c>
      <c r="C12" s="36">
        <v>211</v>
      </c>
      <c r="D12" s="40">
        <v>175</v>
      </c>
      <c r="E12" s="40">
        <v>57</v>
      </c>
      <c r="F12" s="40">
        <v>76</v>
      </c>
      <c r="G12" s="40">
        <v>23</v>
      </c>
      <c r="H12" s="40">
        <v>0</v>
      </c>
      <c r="I12" s="40">
        <v>0</v>
      </c>
      <c r="J12" s="45">
        <v>542</v>
      </c>
    </row>
    <row r="13" spans="1:10" x14ac:dyDescent="0.25">
      <c r="A13" s="46" t="s">
        <v>29</v>
      </c>
      <c r="B13" s="33" t="s">
        <v>16</v>
      </c>
      <c r="C13" s="37">
        <v>161</v>
      </c>
      <c r="D13" s="41">
        <v>174</v>
      </c>
      <c r="E13" s="41">
        <v>33</v>
      </c>
      <c r="F13" s="41">
        <v>53</v>
      </c>
      <c r="G13" s="41">
        <v>32</v>
      </c>
      <c r="H13" s="41">
        <v>1</v>
      </c>
      <c r="I13" s="41">
        <v>0</v>
      </c>
      <c r="J13" s="45">
        <v>454</v>
      </c>
    </row>
    <row r="14" spans="1:10" x14ac:dyDescent="0.25">
      <c r="A14" s="46" t="s">
        <v>19</v>
      </c>
      <c r="B14" s="32" t="s">
        <v>17</v>
      </c>
      <c r="C14" s="38">
        <v>3122</v>
      </c>
      <c r="D14" s="42">
        <v>2549</v>
      </c>
      <c r="E14" s="42">
        <v>627</v>
      </c>
      <c r="F14" s="42">
        <v>920</v>
      </c>
      <c r="G14" s="42">
        <v>656</v>
      </c>
      <c r="H14" s="42">
        <v>24</v>
      </c>
      <c r="I14" s="43">
        <v>0</v>
      </c>
      <c r="J14" s="45">
        <v>7898</v>
      </c>
    </row>
    <row r="17" spans="2:61" x14ac:dyDescent="0.25">
      <c r="B17" s="52" t="s">
        <v>0</v>
      </c>
      <c r="C17" s="2" t="s">
        <v>36</v>
      </c>
      <c r="D17" s="3" t="s">
        <v>37</v>
      </c>
      <c r="E17" s="3" t="s">
        <v>38</v>
      </c>
      <c r="F17" s="3" t="s">
        <v>39</v>
      </c>
      <c r="G17" s="3" t="s">
        <v>40</v>
      </c>
      <c r="H17" s="3" t="s">
        <v>41</v>
      </c>
      <c r="I17" s="3" t="s">
        <v>42</v>
      </c>
      <c r="J17" s="3" t="s">
        <v>43</v>
      </c>
      <c r="K17" s="3" t="s">
        <v>44</v>
      </c>
      <c r="L17" s="53" t="s">
        <v>45</v>
      </c>
      <c r="N17" t="str">
        <f t="shared" ref="N17:N26" si="0">B17</f>
        <v>Bestand</v>
      </c>
      <c r="O17" t="str">
        <f t="shared" ref="O17:O26" si="1">C17</f>
        <v>Jugendliche &lt;25 Jahre</v>
      </c>
      <c r="P17" t="str">
        <f t="shared" ref="P17:P26" si="2">F17</f>
        <v>Haupterwerbsalter 25 bis 49 Jahre</v>
      </c>
      <c r="Q17" t="str">
        <f t="shared" ref="Q17:Q26" si="3">K17</f>
        <v>Ältere über 50 Jahre</v>
      </c>
      <c r="S17" t="s">
        <v>55</v>
      </c>
      <c r="T17" t="s">
        <v>56</v>
      </c>
    </row>
    <row r="18" spans="2:61" x14ac:dyDescent="0.25">
      <c r="B18" s="1" t="s">
        <v>9</v>
      </c>
      <c r="C18" s="54">
        <v>39</v>
      </c>
      <c r="D18" s="58">
        <v>125</v>
      </c>
      <c r="E18" s="58">
        <v>44</v>
      </c>
      <c r="F18" s="58">
        <v>169</v>
      </c>
      <c r="G18" s="58">
        <v>45</v>
      </c>
      <c r="H18" s="58">
        <v>59</v>
      </c>
      <c r="I18" s="58">
        <v>8</v>
      </c>
      <c r="J18" s="58">
        <v>0</v>
      </c>
      <c r="K18" s="58">
        <v>112</v>
      </c>
      <c r="L18" s="63">
        <v>320</v>
      </c>
      <c r="N18" t="str">
        <f t="shared" si="0"/>
        <v>201-Feldkirchen</v>
      </c>
      <c r="O18">
        <f t="shared" si="1"/>
        <v>39</v>
      </c>
      <c r="P18">
        <f t="shared" si="2"/>
        <v>169</v>
      </c>
      <c r="Q18">
        <f t="shared" si="3"/>
        <v>112</v>
      </c>
      <c r="S18" s="16">
        <f>C18/L18</f>
        <v>0.121875</v>
      </c>
      <c r="T18" s="16">
        <f>K18/L18</f>
        <v>0.35</v>
      </c>
    </row>
    <row r="19" spans="2:61" x14ac:dyDescent="0.25">
      <c r="B19" s="5" t="s">
        <v>10</v>
      </c>
      <c r="C19" s="55">
        <v>18</v>
      </c>
      <c r="D19" s="59">
        <v>106</v>
      </c>
      <c r="E19" s="59">
        <v>31</v>
      </c>
      <c r="F19" s="59">
        <v>137</v>
      </c>
      <c r="G19" s="59">
        <v>51</v>
      </c>
      <c r="H19" s="59">
        <v>60</v>
      </c>
      <c r="I19" s="59">
        <v>4</v>
      </c>
      <c r="J19" s="59">
        <v>0</v>
      </c>
      <c r="K19" s="59">
        <v>115</v>
      </c>
      <c r="L19" s="64">
        <v>270</v>
      </c>
      <c r="N19" t="str">
        <f t="shared" si="0"/>
        <v>202-Hermagor</v>
      </c>
      <c r="O19">
        <f t="shared" si="1"/>
        <v>18</v>
      </c>
      <c r="P19">
        <f t="shared" si="2"/>
        <v>137</v>
      </c>
      <c r="Q19">
        <f t="shared" si="3"/>
        <v>115</v>
      </c>
      <c r="S19" s="16">
        <f t="shared" ref="S19:S26" si="4">C19/L19</f>
        <v>6.6666666666666666E-2</v>
      </c>
      <c r="T19" s="16">
        <f t="shared" ref="T19:T26" si="5">K19/L19</f>
        <v>0.42592592592592593</v>
      </c>
    </row>
    <row r="20" spans="2:61" x14ac:dyDescent="0.25">
      <c r="B20" s="5" t="s">
        <v>11</v>
      </c>
      <c r="C20" s="55">
        <v>200</v>
      </c>
      <c r="D20" s="59">
        <v>1169</v>
      </c>
      <c r="E20" s="59">
        <v>242</v>
      </c>
      <c r="F20" s="59">
        <v>1411</v>
      </c>
      <c r="G20" s="59">
        <v>291</v>
      </c>
      <c r="H20" s="59">
        <v>410</v>
      </c>
      <c r="I20" s="59">
        <v>52</v>
      </c>
      <c r="J20" s="59">
        <v>6</v>
      </c>
      <c r="K20" s="59">
        <v>759</v>
      </c>
      <c r="L20" s="64">
        <v>2370</v>
      </c>
      <c r="N20" t="str">
        <f t="shared" si="0"/>
        <v>203-Klagenfurt</v>
      </c>
      <c r="O20">
        <f t="shared" si="1"/>
        <v>200</v>
      </c>
      <c r="P20">
        <f t="shared" si="2"/>
        <v>1411</v>
      </c>
      <c r="Q20">
        <f t="shared" si="3"/>
        <v>759</v>
      </c>
      <c r="S20" s="16">
        <f t="shared" si="4"/>
        <v>8.4388185654008435E-2</v>
      </c>
      <c r="T20" s="16">
        <f t="shared" si="5"/>
        <v>0.32025316455696201</v>
      </c>
    </row>
    <row r="21" spans="2:61" x14ac:dyDescent="0.25">
      <c r="B21" s="5" t="s">
        <v>12</v>
      </c>
      <c r="C21" s="55">
        <v>114</v>
      </c>
      <c r="D21" s="59">
        <v>498</v>
      </c>
      <c r="E21" s="59">
        <v>160</v>
      </c>
      <c r="F21" s="59">
        <v>658</v>
      </c>
      <c r="G21" s="59">
        <v>221</v>
      </c>
      <c r="H21" s="59">
        <v>287</v>
      </c>
      <c r="I21" s="59">
        <v>32</v>
      </c>
      <c r="J21" s="59">
        <v>2</v>
      </c>
      <c r="K21" s="59">
        <v>542</v>
      </c>
      <c r="L21" s="64">
        <v>1314</v>
      </c>
      <c r="N21" t="str">
        <f t="shared" si="0"/>
        <v>204-Spittal/Drau</v>
      </c>
      <c r="O21">
        <f t="shared" si="1"/>
        <v>114</v>
      </c>
      <c r="P21">
        <f t="shared" si="2"/>
        <v>658</v>
      </c>
      <c r="Q21">
        <f t="shared" si="3"/>
        <v>542</v>
      </c>
      <c r="S21" s="16">
        <f t="shared" si="4"/>
        <v>8.6757990867579904E-2</v>
      </c>
      <c r="T21" s="16">
        <f t="shared" si="5"/>
        <v>0.41248097412480972</v>
      </c>
    </row>
    <row r="22" spans="2:61" x14ac:dyDescent="0.25">
      <c r="B22" s="5" t="s">
        <v>13</v>
      </c>
      <c r="C22" s="55">
        <v>50</v>
      </c>
      <c r="D22" s="59">
        <v>237</v>
      </c>
      <c r="E22" s="59">
        <v>60</v>
      </c>
      <c r="F22" s="59">
        <v>297</v>
      </c>
      <c r="G22" s="59">
        <v>73</v>
      </c>
      <c r="H22" s="59">
        <v>131</v>
      </c>
      <c r="I22" s="59">
        <v>18</v>
      </c>
      <c r="J22" s="59">
        <v>0</v>
      </c>
      <c r="K22" s="59">
        <v>222</v>
      </c>
      <c r="L22" s="64">
        <v>569</v>
      </c>
      <c r="N22" t="str">
        <f t="shared" si="0"/>
        <v>205-St. Veit/Glan</v>
      </c>
      <c r="O22">
        <f t="shared" si="1"/>
        <v>50</v>
      </c>
      <c r="P22">
        <f t="shared" si="2"/>
        <v>297</v>
      </c>
      <c r="Q22">
        <f t="shared" si="3"/>
        <v>222</v>
      </c>
      <c r="S22" s="16">
        <f t="shared" si="4"/>
        <v>8.7873462214411252E-2</v>
      </c>
      <c r="T22" s="16">
        <f t="shared" si="5"/>
        <v>0.39015817223198596</v>
      </c>
    </row>
    <row r="23" spans="2:61" x14ac:dyDescent="0.25">
      <c r="B23" s="5" t="s">
        <v>14</v>
      </c>
      <c r="C23" s="55">
        <v>154</v>
      </c>
      <c r="D23" s="59">
        <v>918</v>
      </c>
      <c r="E23" s="59">
        <v>242</v>
      </c>
      <c r="F23" s="59">
        <v>1160</v>
      </c>
      <c r="G23" s="59">
        <v>287</v>
      </c>
      <c r="H23" s="59">
        <v>398</v>
      </c>
      <c r="I23" s="59">
        <v>55</v>
      </c>
      <c r="J23" s="59">
        <v>5</v>
      </c>
      <c r="K23" s="59">
        <v>745</v>
      </c>
      <c r="L23" s="64">
        <v>2059</v>
      </c>
      <c r="N23" t="str">
        <f t="shared" si="0"/>
        <v>206-Villach</v>
      </c>
      <c r="O23">
        <f t="shared" si="1"/>
        <v>154</v>
      </c>
      <c r="P23">
        <f t="shared" si="2"/>
        <v>1160</v>
      </c>
      <c r="Q23">
        <f t="shared" si="3"/>
        <v>745</v>
      </c>
      <c r="S23" s="16">
        <f t="shared" si="4"/>
        <v>7.4793589120932494E-2</v>
      </c>
      <c r="T23" s="16">
        <f t="shared" si="5"/>
        <v>0.36182612918892665</v>
      </c>
    </row>
    <row r="24" spans="2:61" x14ac:dyDescent="0.25">
      <c r="B24" s="5" t="s">
        <v>15</v>
      </c>
      <c r="C24" s="55">
        <v>41</v>
      </c>
      <c r="D24" s="59">
        <v>247</v>
      </c>
      <c r="E24" s="59">
        <v>53</v>
      </c>
      <c r="F24" s="59">
        <v>300</v>
      </c>
      <c r="G24" s="59">
        <v>82</v>
      </c>
      <c r="H24" s="59">
        <v>105</v>
      </c>
      <c r="I24" s="59">
        <v>14</v>
      </c>
      <c r="J24" s="59">
        <v>0</v>
      </c>
      <c r="K24" s="59">
        <v>201</v>
      </c>
      <c r="L24" s="64">
        <v>542</v>
      </c>
      <c r="N24" t="str">
        <f t="shared" si="0"/>
        <v>207-Völkermarkt</v>
      </c>
      <c r="O24">
        <f t="shared" si="1"/>
        <v>41</v>
      </c>
      <c r="P24">
        <f t="shared" si="2"/>
        <v>300</v>
      </c>
      <c r="Q24">
        <f t="shared" si="3"/>
        <v>201</v>
      </c>
      <c r="S24" s="16">
        <f t="shared" si="4"/>
        <v>7.5645756457564578E-2</v>
      </c>
      <c r="T24" s="16">
        <f t="shared" si="5"/>
        <v>0.37084870848708484</v>
      </c>
    </row>
    <row r="25" spans="2:61" x14ac:dyDescent="0.25">
      <c r="B25" s="3" t="s">
        <v>16</v>
      </c>
      <c r="C25" s="56">
        <v>38</v>
      </c>
      <c r="D25" s="60">
        <v>179</v>
      </c>
      <c r="E25" s="60">
        <v>48</v>
      </c>
      <c r="F25" s="60">
        <v>227</v>
      </c>
      <c r="G25" s="60">
        <v>54</v>
      </c>
      <c r="H25" s="60">
        <v>115</v>
      </c>
      <c r="I25" s="60">
        <v>18</v>
      </c>
      <c r="J25" s="60">
        <v>2</v>
      </c>
      <c r="K25" s="60">
        <v>189</v>
      </c>
      <c r="L25" s="64">
        <v>454</v>
      </c>
      <c r="N25" t="str">
        <f t="shared" si="0"/>
        <v>208-Wolfsberg</v>
      </c>
      <c r="O25">
        <f t="shared" si="1"/>
        <v>38</v>
      </c>
      <c r="P25">
        <f t="shared" si="2"/>
        <v>227</v>
      </c>
      <c r="Q25">
        <f t="shared" si="3"/>
        <v>189</v>
      </c>
      <c r="S25" s="16">
        <f t="shared" si="4"/>
        <v>8.3700440528634359E-2</v>
      </c>
      <c r="T25" s="16">
        <f t="shared" si="5"/>
        <v>0.41629955947136565</v>
      </c>
    </row>
    <row r="26" spans="2:61" x14ac:dyDescent="0.25">
      <c r="B26" s="4" t="s">
        <v>17</v>
      </c>
      <c r="C26" s="57">
        <v>654</v>
      </c>
      <c r="D26" s="61">
        <v>3479</v>
      </c>
      <c r="E26" s="61">
        <v>880</v>
      </c>
      <c r="F26" s="61">
        <v>4359</v>
      </c>
      <c r="G26" s="61">
        <v>1104</v>
      </c>
      <c r="H26" s="61">
        <v>1565</v>
      </c>
      <c r="I26" s="61">
        <v>201</v>
      </c>
      <c r="J26" s="61">
        <v>15</v>
      </c>
      <c r="K26" s="62">
        <v>2885</v>
      </c>
      <c r="L26" s="64">
        <v>7898</v>
      </c>
      <c r="N26" t="str">
        <f t="shared" si="0"/>
        <v>Ktn</v>
      </c>
      <c r="O26">
        <f t="shared" si="1"/>
        <v>654</v>
      </c>
      <c r="P26">
        <f t="shared" si="2"/>
        <v>4359</v>
      </c>
      <c r="Q26">
        <f t="shared" si="3"/>
        <v>2885</v>
      </c>
      <c r="S26" s="16">
        <f t="shared" si="4"/>
        <v>8.2805773613573053E-2</v>
      </c>
      <c r="T26" s="16">
        <f t="shared" si="5"/>
        <v>0.3652823499620157</v>
      </c>
    </row>
    <row r="29" spans="2:61" x14ac:dyDescent="0.25">
      <c r="B29" s="65" t="s">
        <v>0</v>
      </c>
      <c r="C29" s="67" t="s">
        <v>1</v>
      </c>
      <c r="D29" s="66"/>
      <c r="E29" s="66"/>
      <c r="F29" s="67" t="s">
        <v>2</v>
      </c>
      <c r="G29" s="66"/>
      <c r="H29" s="66"/>
      <c r="I29" s="67" t="s">
        <v>3</v>
      </c>
      <c r="J29" s="66"/>
      <c r="K29" s="66"/>
      <c r="L29" s="67" t="s">
        <v>4</v>
      </c>
      <c r="M29" s="66"/>
      <c r="N29" s="66"/>
      <c r="O29" s="67" t="s">
        <v>5</v>
      </c>
      <c r="P29" s="66"/>
      <c r="Q29" s="66"/>
      <c r="R29" s="67" t="s">
        <v>6</v>
      </c>
      <c r="S29" s="66"/>
      <c r="T29" s="66"/>
      <c r="U29" s="67" t="s">
        <v>7</v>
      </c>
      <c r="V29" s="66"/>
      <c r="W29" s="66"/>
      <c r="X29" s="70" t="s">
        <v>8</v>
      </c>
      <c r="Y29" s="66"/>
      <c r="Z29" s="66"/>
      <c r="AB29" t="str">
        <f t="shared" ref="AB29:AB39" si="6">B29</f>
        <v>Bestand</v>
      </c>
      <c r="AC29" t="str">
        <f t="shared" ref="AC29:AC39" si="7">C29</f>
        <v>Pflichtschulausbildung</v>
      </c>
      <c r="AD29" t="str">
        <f t="shared" ref="AD29:AD39" si="8">F29</f>
        <v>Lehrausbildung</v>
      </c>
      <c r="AE29" t="str">
        <f t="shared" ref="AE29:AE39" si="9">I29</f>
        <v>Mittlere Ausbildung</v>
      </c>
      <c r="AF29" t="str">
        <f t="shared" ref="AF29:AF39" si="10">L29</f>
        <v>Hoehere Ausbildung</v>
      </c>
      <c r="AG29" t="str">
        <f t="shared" ref="AG29:AG39" si="11">O29</f>
        <v>Akademische Ausbildung</v>
      </c>
      <c r="AI29" t="s">
        <v>0</v>
      </c>
      <c r="AJ29" t="s">
        <v>1</v>
      </c>
      <c r="AK29" t="s">
        <v>2</v>
      </c>
      <c r="AL29" t="s">
        <v>3</v>
      </c>
      <c r="AM29" t="s">
        <v>4</v>
      </c>
      <c r="AN29" t="s">
        <v>5</v>
      </c>
      <c r="AP29" t="s">
        <v>50</v>
      </c>
      <c r="AQ29" t="s">
        <v>1</v>
      </c>
      <c r="AR29" t="s">
        <v>2</v>
      </c>
      <c r="AS29" t="s">
        <v>3</v>
      </c>
      <c r="AT29" t="s">
        <v>4</v>
      </c>
      <c r="AU29" t="s">
        <v>5</v>
      </c>
      <c r="AX29" t="s">
        <v>51</v>
      </c>
      <c r="AY29" t="s">
        <v>1</v>
      </c>
      <c r="AZ29" t="s">
        <v>2</v>
      </c>
      <c r="BA29" t="s">
        <v>3</v>
      </c>
      <c r="BB29" t="s">
        <v>4</v>
      </c>
      <c r="BC29" t="s">
        <v>5</v>
      </c>
    </row>
    <row r="30" spans="2:61" x14ac:dyDescent="0.25">
      <c r="C30" s="73" t="s">
        <v>47</v>
      </c>
      <c r="D30" s="72" t="s">
        <v>48</v>
      </c>
      <c r="E30" s="74" t="s">
        <v>49</v>
      </c>
      <c r="F30" s="73" t="s">
        <v>47</v>
      </c>
      <c r="G30" s="72" t="s">
        <v>48</v>
      </c>
      <c r="H30" s="74" t="s">
        <v>49</v>
      </c>
      <c r="I30" s="73" t="s">
        <v>47</v>
      </c>
      <c r="J30" s="72" t="s">
        <v>48</v>
      </c>
      <c r="K30" s="74" t="s">
        <v>49</v>
      </c>
      <c r="L30" s="73" t="s">
        <v>47</v>
      </c>
      <c r="M30" s="72" t="s">
        <v>48</v>
      </c>
      <c r="N30" s="74" t="s">
        <v>49</v>
      </c>
      <c r="O30" s="73" t="s">
        <v>47</v>
      </c>
      <c r="P30" s="72" t="s">
        <v>48</v>
      </c>
      <c r="Q30" s="74" t="s">
        <v>49</v>
      </c>
      <c r="R30" s="73" t="s">
        <v>47</v>
      </c>
      <c r="S30" s="72" t="s">
        <v>48</v>
      </c>
      <c r="T30" s="74" t="s">
        <v>49</v>
      </c>
      <c r="U30" s="73" t="s">
        <v>47</v>
      </c>
      <c r="V30" s="72" t="s">
        <v>48</v>
      </c>
      <c r="W30" s="74" t="s">
        <v>49</v>
      </c>
      <c r="X30" s="75" t="s">
        <v>47</v>
      </c>
      <c r="Y30" s="76" t="s">
        <v>48</v>
      </c>
      <c r="Z30" s="77" t="s">
        <v>49</v>
      </c>
      <c r="AB30">
        <f t="shared" si="6"/>
        <v>0</v>
      </c>
      <c r="AC30" t="str">
        <f t="shared" si="7"/>
        <v>Frauen</v>
      </c>
      <c r="AD30" t="str">
        <f t="shared" si="8"/>
        <v>Frauen</v>
      </c>
      <c r="AE30" t="str">
        <f t="shared" si="9"/>
        <v>Frauen</v>
      </c>
      <c r="AF30" t="str">
        <f t="shared" si="10"/>
        <v>Frauen</v>
      </c>
      <c r="AG30" t="str">
        <f t="shared" si="11"/>
        <v>Frauen</v>
      </c>
      <c r="AI30">
        <f t="shared" ref="AI30:AI39" si="12">B30</f>
        <v>0</v>
      </c>
      <c r="AJ30" t="str">
        <f t="shared" ref="AJ30:AJ39" si="13">D30</f>
        <v>Männer und altern. Geschl.</v>
      </c>
      <c r="AK30" t="str">
        <f t="shared" ref="AK30:AK39" si="14">G30</f>
        <v>Männer und altern. Geschl.</v>
      </c>
      <c r="AL30" t="str">
        <f t="shared" ref="AL30:AL39" si="15">J30</f>
        <v>Männer und altern. Geschl.</v>
      </c>
      <c r="AM30" t="str">
        <f t="shared" ref="AM30:AM39" si="16">M30</f>
        <v>Männer und altern. Geschl.</v>
      </c>
      <c r="AN30" t="str">
        <f t="shared" ref="AN30:AN39" si="17">P30</f>
        <v>Männer und altern. Geschl.</v>
      </c>
      <c r="AP30">
        <f t="shared" ref="AP30:AP39" si="18">B30</f>
        <v>0</v>
      </c>
      <c r="AQ30" t="str">
        <f t="shared" ref="AQ30" si="19">E30</f>
        <v>Geschlecht</v>
      </c>
      <c r="AR30" t="str">
        <f t="shared" ref="AR30" si="20">H30</f>
        <v>Geschlecht</v>
      </c>
      <c r="AS30" t="str">
        <f t="shared" ref="AS30" si="21">K30</f>
        <v>Geschlecht</v>
      </c>
      <c r="AT30" t="str">
        <f t="shared" ref="AT30" si="22">N30</f>
        <v>Geschlecht</v>
      </c>
      <c r="AU30" t="str">
        <f t="shared" ref="AU30" si="23">Q30</f>
        <v>Geschlecht</v>
      </c>
      <c r="AY30" t="s">
        <v>49</v>
      </c>
      <c r="AZ30" t="s">
        <v>49</v>
      </c>
      <c r="BA30" t="s">
        <v>49</v>
      </c>
      <c r="BB30" t="s">
        <v>49</v>
      </c>
      <c r="BC30" t="s">
        <v>49</v>
      </c>
    </row>
    <row r="31" spans="2:61" x14ac:dyDescent="0.25">
      <c r="B31" s="68" t="s">
        <v>9</v>
      </c>
      <c r="C31" s="78">
        <v>9</v>
      </c>
      <c r="D31" s="82">
        <v>2</v>
      </c>
      <c r="E31" s="86">
        <v>11</v>
      </c>
      <c r="F31" s="90">
        <v>7</v>
      </c>
      <c r="G31" s="82">
        <v>2</v>
      </c>
      <c r="H31" s="86">
        <v>9</v>
      </c>
      <c r="I31" s="90">
        <v>1</v>
      </c>
      <c r="J31" s="82">
        <v>1</v>
      </c>
      <c r="K31" s="86">
        <v>2</v>
      </c>
      <c r="L31" s="90">
        <v>3</v>
      </c>
      <c r="M31" s="82">
        <v>0</v>
      </c>
      <c r="N31" s="86">
        <v>3</v>
      </c>
      <c r="O31" s="90">
        <v>4</v>
      </c>
      <c r="P31" s="82">
        <v>0</v>
      </c>
      <c r="Q31" s="86">
        <v>4</v>
      </c>
      <c r="R31" s="90">
        <v>0</v>
      </c>
      <c r="S31" s="82">
        <v>0</v>
      </c>
      <c r="T31" s="86">
        <v>0</v>
      </c>
      <c r="U31" s="90">
        <v>0</v>
      </c>
      <c r="V31" s="82">
        <v>0</v>
      </c>
      <c r="W31" s="93">
        <v>0</v>
      </c>
      <c r="X31" s="97">
        <v>24</v>
      </c>
      <c r="Y31" s="99">
        <v>5</v>
      </c>
      <c r="Z31" s="101">
        <v>29</v>
      </c>
      <c r="AB31" t="str">
        <f t="shared" si="6"/>
        <v>201-Feldkirchen</v>
      </c>
      <c r="AC31">
        <f t="shared" si="7"/>
        <v>9</v>
      </c>
      <c r="AD31">
        <f t="shared" si="8"/>
        <v>7</v>
      </c>
      <c r="AE31">
        <f t="shared" si="9"/>
        <v>1</v>
      </c>
      <c r="AF31">
        <f t="shared" si="10"/>
        <v>3</v>
      </c>
      <c r="AG31">
        <f t="shared" si="11"/>
        <v>4</v>
      </c>
      <c r="AI31" t="str">
        <f t="shared" si="12"/>
        <v>201-Feldkirchen</v>
      </c>
      <c r="AJ31">
        <f t="shared" si="13"/>
        <v>2</v>
      </c>
      <c r="AK31">
        <f t="shared" si="14"/>
        <v>2</v>
      </c>
      <c r="AL31">
        <f t="shared" si="15"/>
        <v>1</v>
      </c>
      <c r="AM31">
        <f t="shared" si="16"/>
        <v>0</v>
      </c>
      <c r="AN31">
        <f t="shared" si="17"/>
        <v>0</v>
      </c>
      <c r="AP31" t="str">
        <f t="shared" si="18"/>
        <v>201-Feldkirchen</v>
      </c>
      <c r="AQ31">
        <f>MAX($AC31:$AG31)*1.2</f>
        <v>10.799999999999999</v>
      </c>
      <c r="AR31">
        <f t="shared" ref="AR31:AU39" si="24">MAX($AC31:$AG31)*1.2</f>
        <v>10.799999999999999</v>
      </c>
      <c r="AS31">
        <f t="shared" si="24"/>
        <v>10.799999999999999</v>
      </c>
      <c r="AT31">
        <f t="shared" si="24"/>
        <v>10.799999999999999</v>
      </c>
      <c r="AU31">
        <f t="shared" si="24"/>
        <v>10.799999999999999</v>
      </c>
      <c r="AY31" s="103">
        <f>E31</f>
        <v>11</v>
      </c>
      <c r="AZ31" s="103">
        <f>H31</f>
        <v>9</v>
      </c>
      <c r="BA31" s="103">
        <f>+K31</f>
        <v>2</v>
      </c>
      <c r="BB31" s="103">
        <f>+N31</f>
        <v>3</v>
      </c>
      <c r="BC31" s="103">
        <f>+Q31</f>
        <v>4</v>
      </c>
      <c r="BE31" s="103">
        <f ca="1">WE_Beschr_PS</f>
        <v>462</v>
      </c>
      <c r="BF31" s="103">
        <f ca="1">WE_Beschr_LS</f>
        <v>303</v>
      </c>
      <c r="BG31" s="103">
        <f ca="1">WE_Beschr_MA</f>
        <v>67</v>
      </c>
      <c r="BH31" s="103">
        <f ca="1">WE_Beschr_HA</f>
        <v>127</v>
      </c>
      <c r="BI31" s="103">
        <f ca="1">WE_Beschr_AK</f>
        <v>119</v>
      </c>
    </row>
    <row r="32" spans="2:61" x14ac:dyDescent="0.25">
      <c r="B32" s="69" t="s">
        <v>10</v>
      </c>
      <c r="C32" s="79">
        <v>5</v>
      </c>
      <c r="D32" s="83">
        <v>0</v>
      </c>
      <c r="E32" s="87">
        <v>5</v>
      </c>
      <c r="F32" s="91">
        <v>7</v>
      </c>
      <c r="G32" s="83">
        <v>1</v>
      </c>
      <c r="H32" s="87">
        <v>8</v>
      </c>
      <c r="I32" s="91">
        <v>1</v>
      </c>
      <c r="J32" s="83">
        <v>1</v>
      </c>
      <c r="K32" s="87">
        <v>2</v>
      </c>
      <c r="L32" s="91">
        <v>3</v>
      </c>
      <c r="M32" s="83">
        <v>0</v>
      </c>
      <c r="N32" s="87">
        <v>3</v>
      </c>
      <c r="O32" s="91">
        <v>1</v>
      </c>
      <c r="P32" s="83">
        <v>0</v>
      </c>
      <c r="Q32" s="87">
        <v>1</v>
      </c>
      <c r="R32" s="91">
        <v>0</v>
      </c>
      <c r="S32" s="83">
        <v>0</v>
      </c>
      <c r="T32" s="87">
        <v>0</v>
      </c>
      <c r="U32" s="91">
        <v>0</v>
      </c>
      <c r="V32" s="83">
        <v>0</v>
      </c>
      <c r="W32" s="94">
        <v>0</v>
      </c>
      <c r="X32" s="98">
        <v>17</v>
      </c>
      <c r="Y32" s="100">
        <v>2</v>
      </c>
      <c r="Z32" s="102">
        <v>19</v>
      </c>
      <c r="AB32" t="str">
        <f t="shared" si="6"/>
        <v>202-Hermagor</v>
      </c>
      <c r="AC32">
        <f t="shared" si="7"/>
        <v>5</v>
      </c>
      <c r="AD32">
        <f t="shared" si="8"/>
        <v>7</v>
      </c>
      <c r="AE32">
        <f t="shared" si="9"/>
        <v>1</v>
      </c>
      <c r="AF32">
        <f t="shared" si="10"/>
        <v>3</v>
      </c>
      <c r="AG32">
        <f t="shared" si="11"/>
        <v>1</v>
      </c>
      <c r="AI32" t="str">
        <f t="shared" si="12"/>
        <v>202-Hermagor</v>
      </c>
      <c r="AJ32">
        <f t="shared" si="13"/>
        <v>0</v>
      </c>
      <c r="AK32">
        <f t="shared" si="14"/>
        <v>1</v>
      </c>
      <c r="AL32">
        <f t="shared" si="15"/>
        <v>1</v>
      </c>
      <c r="AM32">
        <f t="shared" si="16"/>
        <v>0</v>
      </c>
      <c r="AN32">
        <f t="shared" si="17"/>
        <v>0</v>
      </c>
      <c r="AP32" t="str">
        <f t="shared" si="18"/>
        <v>202-Hermagor</v>
      </c>
      <c r="AQ32">
        <f t="shared" ref="AQ32:AQ39" si="25">MAX($AC32:$AG32)*1.2</f>
        <v>8.4</v>
      </c>
      <c r="AR32">
        <f t="shared" si="24"/>
        <v>8.4</v>
      </c>
      <c r="AS32">
        <f t="shared" si="24"/>
        <v>8.4</v>
      </c>
      <c r="AT32">
        <f t="shared" si="24"/>
        <v>8.4</v>
      </c>
      <c r="AU32">
        <f t="shared" si="24"/>
        <v>8.4</v>
      </c>
      <c r="AY32" s="103">
        <f t="shared" ref="AY32:AY39" si="26">E32</f>
        <v>5</v>
      </c>
      <c r="AZ32" s="103">
        <f t="shared" ref="AZ32:AZ39" si="27">H32</f>
        <v>8</v>
      </c>
      <c r="BA32" s="103">
        <f t="shared" ref="BA32:BA39" si="28">+K32</f>
        <v>2</v>
      </c>
      <c r="BB32" s="103">
        <f t="shared" ref="BB32:BB39" si="29">+N32</f>
        <v>3</v>
      </c>
      <c r="BC32" s="103">
        <f t="shared" ref="BC32:BC39" si="30">+Q32</f>
        <v>1</v>
      </c>
    </row>
    <row r="33" spans="2:60" x14ac:dyDescent="0.25">
      <c r="B33" s="69" t="s">
        <v>11</v>
      </c>
      <c r="C33" s="79">
        <v>188</v>
      </c>
      <c r="D33" s="83">
        <v>19</v>
      </c>
      <c r="E33" s="87">
        <v>207</v>
      </c>
      <c r="F33" s="91">
        <v>66</v>
      </c>
      <c r="G33" s="83">
        <v>5</v>
      </c>
      <c r="H33" s="87">
        <v>71</v>
      </c>
      <c r="I33" s="91">
        <v>21</v>
      </c>
      <c r="J33" s="83">
        <v>3</v>
      </c>
      <c r="K33" s="87">
        <v>24</v>
      </c>
      <c r="L33" s="91">
        <v>37</v>
      </c>
      <c r="M33" s="83">
        <v>7</v>
      </c>
      <c r="N33" s="87">
        <v>44</v>
      </c>
      <c r="O33" s="91">
        <v>45</v>
      </c>
      <c r="P33" s="83">
        <v>6</v>
      </c>
      <c r="Q33" s="87">
        <v>51</v>
      </c>
      <c r="R33" s="91">
        <v>0</v>
      </c>
      <c r="S33" s="83">
        <v>0</v>
      </c>
      <c r="T33" s="87">
        <v>0</v>
      </c>
      <c r="U33" s="91">
        <v>0</v>
      </c>
      <c r="V33" s="83">
        <v>0</v>
      </c>
      <c r="W33" s="94">
        <v>0</v>
      </c>
      <c r="X33" s="98">
        <v>357</v>
      </c>
      <c r="Y33" s="100">
        <v>40</v>
      </c>
      <c r="Z33" s="102">
        <v>397</v>
      </c>
      <c r="AB33" t="str">
        <f t="shared" si="6"/>
        <v>203-Klagenfurt</v>
      </c>
      <c r="AC33">
        <f t="shared" si="7"/>
        <v>188</v>
      </c>
      <c r="AD33">
        <f t="shared" si="8"/>
        <v>66</v>
      </c>
      <c r="AE33">
        <f t="shared" si="9"/>
        <v>21</v>
      </c>
      <c r="AF33">
        <f t="shared" si="10"/>
        <v>37</v>
      </c>
      <c r="AG33">
        <f t="shared" si="11"/>
        <v>45</v>
      </c>
      <c r="AI33" t="str">
        <f t="shared" si="12"/>
        <v>203-Klagenfurt</v>
      </c>
      <c r="AJ33">
        <f t="shared" si="13"/>
        <v>19</v>
      </c>
      <c r="AK33">
        <f t="shared" si="14"/>
        <v>5</v>
      </c>
      <c r="AL33">
        <f t="shared" si="15"/>
        <v>3</v>
      </c>
      <c r="AM33">
        <f t="shared" si="16"/>
        <v>7</v>
      </c>
      <c r="AN33">
        <f t="shared" si="17"/>
        <v>6</v>
      </c>
      <c r="AP33" t="str">
        <f t="shared" si="18"/>
        <v>203-Klagenfurt</v>
      </c>
      <c r="AQ33">
        <f t="shared" si="25"/>
        <v>225.6</v>
      </c>
      <c r="AR33">
        <f t="shared" si="24"/>
        <v>225.6</v>
      </c>
      <c r="AS33">
        <f t="shared" si="24"/>
        <v>225.6</v>
      </c>
      <c r="AT33">
        <f t="shared" si="24"/>
        <v>225.6</v>
      </c>
      <c r="AU33">
        <f t="shared" si="24"/>
        <v>225.6</v>
      </c>
      <c r="AY33" s="103">
        <f t="shared" si="26"/>
        <v>207</v>
      </c>
      <c r="AZ33" s="103">
        <f t="shared" si="27"/>
        <v>71</v>
      </c>
      <c r="BA33" s="103">
        <f t="shared" si="28"/>
        <v>24</v>
      </c>
      <c r="BB33" s="103">
        <f t="shared" si="29"/>
        <v>44</v>
      </c>
      <c r="BC33" s="103">
        <f t="shared" si="30"/>
        <v>51</v>
      </c>
    </row>
    <row r="34" spans="2:60" x14ac:dyDescent="0.25">
      <c r="B34" s="69" t="s">
        <v>12</v>
      </c>
      <c r="C34" s="79">
        <v>35</v>
      </c>
      <c r="D34" s="83">
        <v>0</v>
      </c>
      <c r="E34" s="87">
        <v>35</v>
      </c>
      <c r="F34" s="91">
        <v>54</v>
      </c>
      <c r="G34" s="83">
        <v>4</v>
      </c>
      <c r="H34" s="87">
        <v>58</v>
      </c>
      <c r="I34" s="91">
        <v>6</v>
      </c>
      <c r="J34" s="83">
        <v>0</v>
      </c>
      <c r="K34" s="87">
        <v>6</v>
      </c>
      <c r="L34" s="91">
        <v>15</v>
      </c>
      <c r="M34" s="83">
        <v>0</v>
      </c>
      <c r="N34" s="87">
        <v>15</v>
      </c>
      <c r="O34" s="91">
        <v>10</v>
      </c>
      <c r="P34" s="83">
        <v>0</v>
      </c>
      <c r="Q34" s="87">
        <v>10</v>
      </c>
      <c r="R34" s="91">
        <v>1</v>
      </c>
      <c r="S34" s="83">
        <v>0</v>
      </c>
      <c r="T34" s="87">
        <v>1</v>
      </c>
      <c r="U34" s="91">
        <v>0</v>
      </c>
      <c r="V34" s="83">
        <v>0</v>
      </c>
      <c r="W34" s="94">
        <v>0</v>
      </c>
      <c r="X34" s="98">
        <v>121</v>
      </c>
      <c r="Y34" s="100">
        <v>4</v>
      </c>
      <c r="Z34" s="102">
        <v>125</v>
      </c>
      <c r="AB34" t="str">
        <f t="shared" si="6"/>
        <v>204-Spittal/Drau</v>
      </c>
      <c r="AC34">
        <f t="shared" si="7"/>
        <v>35</v>
      </c>
      <c r="AD34">
        <f t="shared" si="8"/>
        <v>54</v>
      </c>
      <c r="AE34">
        <f t="shared" si="9"/>
        <v>6</v>
      </c>
      <c r="AF34">
        <f t="shared" si="10"/>
        <v>15</v>
      </c>
      <c r="AG34">
        <f t="shared" si="11"/>
        <v>10</v>
      </c>
      <c r="AI34" t="str">
        <f t="shared" si="12"/>
        <v>204-Spittal/Drau</v>
      </c>
      <c r="AJ34">
        <f t="shared" si="13"/>
        <v>0</v>
      </c>
      <c r="AK34">
        <f t="shared" si="14"/>
        <v>4</v>
      </c>
      <c r="AL34">
        <f t="shared" si="15"/>
        <v>0</v>
      </c>
      <c r="AM34">
        <f t="shared" si="16"/>
        <v>0</v>
      </c>
      <c r="AN34">
        <f t="shared" si="17"/>
        <v>0</v>
      </c>
      <c r="AP34" t="str">
        <f t="shared" si="18"/>
        <v>204-Spittal/Drau</v>
      </c>
      <c r="AQ34">
        <f t="shared" si="25"/>
        <v>64.8</v>
      </c>
      <c r="AR34">
        <f t="shared" si="24"/>
        <v>64.8</v>
      </c>
      <c r="AS34">
        <f t="shared" si="24"/>
        <v>64.8</v>
      </c>
      <c r="AT34">
        <f t="shared" si="24"/>
        <v>64.8</v>
      </c>
      <c r="AU34">
        <f t="shared" si="24"/>
        <v>64.8</v>
      </c>
      <c r="AY34" s="103">
        <f t="shared" si="26"/>
        <v>35</v>
      </c>
      <c r="AZ34" s="103">
        <f t="shared" si="27"/>
        <v>58</v>
      </c>
      <c r="BA34" s="103">
        <f t="shared" si="28"/>
        <v>6</v>
      </c>
      <c r="BB34" s="103">
        <f t="shared" si="29"/>
        <v>15</v>
      </c>
      <c r="BC34" s="103">
        <f t="shared" si="30"/>
        <v>10</v>
      </c>
    </row>
    <row r="35" spans="2:60" x14ac:dyDescent="0.25">
      <c r="B35" s="69" t="s">
        <v>13</v>
      </c>
      <c r="C35" s="79">
        <v>34</v>
      </c>
      <c r="D35" s="83">
        <v>3</v>
      </c>
      <c r="E35" s="87">
        <v>37</v>
      </c>
      <c r="F35" s="91">
        <v>33</v>
      </c>
      <c r="G35" s="83">
        <v>0</v>
      </c>
      <c r="H35" s="87">
        <v>33</v>
      </c>
      <c r="I35" s="91">
        <v>5</v>
      </c>
      <c r="J35" s="83">
        <v>0</v>
      </c>
      <c r="K35" s="87">
        <v>5</v>
      </c>
      <c r="L35" s="91">
        <v>3</v>
      </c>
      <c r="M35" s="83">
        <v>0</v>
      </c>
      <c r="N35" s="87">
        <v>3</v>
      </c>
      <c r="O35" s="91">
        <v>9</v>
      </c>
      <c r="P35" s="83">
        <v>0</v>
      </c>
      <c r="Q35" s="87">
        <v>9</v>
      </c>
      <c r="R35" s="91">
        <v>0</v>
      </c>
      <c r="S35" s="83">
        <v>0</v>
      </c>
      <c r="T35" s="87">
        <v>0</v>
      </c>
      <c r="U35" s="91">
        <v>0</v>
      </c>
      <c r="V35" s="83">
        <v>0</v>
      </c>
      <c r="W35" s="94">
        <v>0</v>
      </c>
      <c r="X35" s="98">
        <v>84</v>
      </c>
      <c r="Y35" s="100">
        <v>3</v>
      </c>
      <c r="Z35" s="102">
        <v>87</v>
      </c>
      <c r="AB35" t="str">
        <f t="shared" si="6"/>
        <v>205-St. Veit/Glan</v>
      </c>
      <c r="AC35">
        <f t="shared" si="7"/>
        <v>34</v>
      </c>
      <c r="AD35">
        <f t="shared" si="8"/>
        <v>33</v>
      </c>
      <c r="AE35">
        <f t="shared" si="9"/>
        <v>5</v>
      </c>
      <c r="AF35">
        <f t="shared" si="10"/>
        <v>3</v>
      </c>
      <c r="AG35">
        <f t="shared" si="11"/>
        <v>9</v>
      </c>
      <c r="AI35" t="str">
        <f t="shared" si="12"/>
        <v>205-St. Veit/Glan</v>
      </c>
      <c r="AJ35">
        <f t="shared" si="13"/>
        <v>3</v>
      </c>
      <c r="AK35">
        <f t="shared" si="14"/>
        <v>0</v>
      </c>
      <c r="AL35">
        <f t="shared" si="15"/>
        <v>0</v>
      </c>
      <c r="AM35">
        <f t="shared" si="16"/>
        <v>0</v>
      </c>
      <c r="AN35">
        <f t="shared" si="17"/>
        <v>0</v>
      </c>
      <c r="AP35" t="str">
        <f t="shared" si="18"/>
        <v>205-St. Veit/Glan</v>
      </c>
      <c r="AQ35">
        <f t="shared" si="25"/>
        <v>40.799999999999997</v>
      </c>
      <c r="AR35">
        <f t="shared" si="24"/>
        <v>40.799999999999997</v>
      </c>
      <c r="AS35">
        <f t="shared" si="24"/>
        <v>40.799999999999997</v>
      </c>
      <c r="AT35">
        <f t="shared" si="24"/>
        <v>40.799999999999997</v>
      </c>
      <c r="AU35">
        <f t="shared" si="24"/>
        <v>40.799999999999997</v>
      </c>
      <c r="AY35" s="103">
        <f t="shared" si="26"/>
        <v>37</v>
      </c>
      <c r="AZ35" s="103">
        <f t="shared" si="27"/>
        <v>33</v>
      </c>
      <c r="BA35" s="103">
        <f t="shared" si="28"/>
        <v>5</v>
      </c>
      <c r="BB35" s="103">
        <f t="shared" si="29"/>
        <v>3</v>
      </c>
      <c r="BC35" s="103">
        <f t="shared" si="30"/>
        <v>9</v>
      </c>
    </row>
    <row r="36" spans="2:60" x14ac:dyDescent="0.25">
      <c r="B36" s="69" t="s">
        <v>14</v>
      </c>
      <c r="C36" s="79">
        <v>103</v>
      </c>
      <c r="D36" s="83">
        <v>20</v>
      </c>
      <c r="E36" s="87">
        <v>123</v>
      </c>
      <c r="F36" s="91">
        <v>67</v>
      </c>
      <c r="G36" s="83">
        <v>6</v>
      </c>
      <c r="H36" s="87">
        <v>73</v>
      </c>
      <c r="I36" s="91">
        <v>17</v>
      </c>
      <c r="J36" s="83">
        <v>1</v>
      </c>
      <c r="K36" s="87">
        <v>18</v>
      </c>
      <c r="L36" s="91">
        <v>33</v>
      </c>
      <c r="M36" s="83">
        <v>6</v>
      </c>
      <c r="N36" s="87">
        <v>39</v>
      </c>
      <c r="O36" s="91">
        <v>33</v>
      </c>
      <c r="P36" s="83">
        <v>0</v>
      </c>
      <c r="Q36" s="87">
        <v>33</v>
      </c>
      <c r="R36" s="91">
        <v>1</v>
      </c>
      <c r="S36" s="83">
        <v>0</v>
      </c>
      <c r="T36" s="87">
        <v>1</v>
      </c>
      <c r="U36" s="91">
        <v>0</v>
      </c>
      <c r="V36" s="83">
        <v>0</v>
      </c>
      <c r="W36" s="94">
        <v>0</v>
      </c>
      <c r="X36" s="98">
        <v>254</v>
      </c>
      <c r="Y36" s="100">
        <v>33</v>
      </c>
      <c r="Z36" s="102">
        <v>287</v>
      </c>
      <c r="AB36" t="str">
        <f t="shared" si="6"/>
        <v>206-Villach</v>
      </c>
      <c r="AC36">
        <f t="shared" si="7"/>
        <v>103</v>
      </c>
      <c r="AD36">
        <f t="shared" si="8"/>
        <v>67</v>
      </c>
      <c r="AE36">
        <f t="shared" si="9"/>
        <v>17</v>
      </c>
      <c r="AF36">
        <f t="shared" si="10"/>
        <v>33</v>
      </c>
      <c r="AG36">
        <f t="shared" si="11"/>
        <v>33</v>
      </c>
      <c r="AI36" t="str">
        <f t="shared" si="12"/>
        <v>206-Villach</v>
      </c>
      <c r="AJ36">
        <f t="shared" si="13"/>
        <v>20</v>
      </c>
      <c r="AK36">
        <f t="shared" si="14"/>
        <v>6</v>
      </c>
      <c r="AL36">
        <f t="shared" si="15"/>
        <v>1</v>
      </c>
      <c r="AM36">
        <f t="shared" si="16"/>
        <v>6</v>
      </c>
      <c r="AN36">
        <f t="shared" si="17"/>
        <v>0</v>
      </c>
      <c r="AP36" t="str">
        <f t="shared" si="18"/>
        <v>206-Villach</v>
      </c>
      <c r="AQ36">
        <f t="shared" si="25"/>
        <v>123.6</v>
      </c>
      <c r="AR36">
        <f t="shared" si="24"/>
        <v>123.6</v>
      </c>
      <c r="AS36">
        <f t="shared" si="24"/>
        <v>123.6</v>
      </c>
      <c r="AT36">
        <f t="shared" si="24"/>
        <v>123.6</v>
      </c>
      <c r="AU36">
        <f t="shared" si="24"/>
        <v>123.6</v>
      </c>
      <c r="AY36" s="103">
        <f t="shared" si="26"/>
        <v>123</v>
      </c>
      <c r="AZ36" s="103">
        <f t="shared" si="27"/>
        <v>73</v>
      </c>
      <c r="BA36" s="103">
        <f t="shared" si="28"/>
        <v>18</v>
      </c>
      <c r="BB36" s="103">
        <f t="shared" si="29"/>
        <v>39</v>
      </c>
      <c r="BC36" s="103">
        <f t="shared" si="30"/>
        <v>33</v>
      </c>
    </row>
    <row r="37" spans="2:60" x14ac:dyDescent="0.25">
      <c r="B37" s="69" t="s">
        <v>15</v>
      </c>
      <c r="C37" s="79">
        <v>25</v>
      </c>
      <c r="D37" s="83">
        <v>5</v>
      </c>
      <c r="E37" s="87">
        <v>30</v>
      </c>
      <c r="F37" s="91">
        <v>35</v>
      </c>
      <c r="G37" s="83">
        <v>1</v>
      </c>
      <c r="H37" s="87">
        <v>36</v>
      </c>
      <c r="I37" s="91">
        <v>7</v>
      </c>
      <c r="J37" s="83">
        <v>0</v>
      </c>
      <c r="K37" s="87">
        <v>7</v>
      </c>
      <c r="L37" s="91">
        <v>12</v>
      </c>
      <c r="M37" s="83">
        <v>1</v>
      </c>
      <c r="N37" s="87">
        <v>13</v>
      </c>
      <c r="O37" s="91">
        <v>9</v>
      </c>
      <c r="P37" s="83">
        <v>0</v>
      </c>
      <c r="Q37" s="87">
        <v>9</v>
      </c>
      <c r="R37" s="91">
        <v>0</v>
      </c>
      <c r="S37" s="83">
        <v>0</v>
      </c>
      <c r="T37" s="87">
        <v>0</v>
      </c>
      <c r="U37" s="91">
        <v>0</v>
      </c>
      <c r="V37" s="83">
        <v>0</v>
      </c>
      <c r="W37" s="94">
        <v>0</v>
      </c>
      <c r="X37" s="98">
        <v>88</v>
      </c>
      <c r="Y37" s="100">
        <v>7</v>
      </c>
      <c r="Z37" s="102">
        <v>95</v>
      </c>
      <c r="AB37" t="str">
        <f t="shared" si="6"/>
        <v>207-Völkermarkt</v>
      </c>
      <c r="AC37">
        <f t="shared" si="7"/>
        <v>25</v>
      </c>
      <c r="AD37">
        <f t="shared" si="8"/>
        <v>35</v>
      </c>
      <c r="AE37">
        <f t="shared" si="9"/>
        <v>7</v>
      </c>
      <c r="AF37">
        <f t="shared" si="10"/>
        <v>12</v>
      </c>
      <c r="AG37">
        <f t="shared" si="11"/>
        <v>9</v>
      </c>
      <c r="AI37" t="str">
        <f t="shared" si="12"/>
        <v>207-Völkermarkt</v>
      </c>
      <c r="AJ37">
        <f t="shared" si="13"/>
        <v>5</v>
      </c>
      <c r="AK37">
        <f t="shared" si="14"/>
        <v>1</v>
      </c>
      <c r="AL37">
        <f t="shared" si="15"/>
        <v>0</v>
      </c>
      <c r="AM37">
        <f t="shared" si="16"/>
        <v>1</v>
      </c>
      <c r="AN37">
        <f t="shared" si="17"/>
        <v>0</v>
      </c>
      <c r="AP37" t="str">
        <f t="shared" si="18"/>
        <v>207-Völkermarkt</v>
      </c>
      <c r="AQ37">
        <f t="shared" si="25"/>
        <v>42</v>
      </c>
      <c r="AR37">
        <f t="shared" si="24"/>
        <v>42</v>
      </c>
      <c r="AS37">
        <f t="shared" si="24"/>
        <v>42</v>
      </c>
      <c r="AT37">
        <f t="shared" si="24"/>
        <v>42</v>
      </c>
      <c r="AU37">
        <f t="shared" si="24"/>
        <v>42</v>
      </c>
      <c r="AY37" s="103">
        <f t="shared" si="26"/>
        <v>30</v>
      </c>
      <c r="AZ37" s="103">
        <f t="shared" si="27"/>
        <v>36</v>
      </c>
      <c r="BA37" s="103">
        <f t="shared" si="28"/>
        <v>7</v>
      </c>
      <c r="BB37" s="103">
        <f t="shared" si="29"/>
        <v>13</v>
      </c>
      <c r="BC37" s="103">
        <f t="shared" si="30"/>
        <v>9</v>
      </c>
    </row>
    <row r="38" spans="2:60" x14ac:dyDescent="0.25">
      <c r="B38" s="72" t="s">
        <v>16</v>
      </c>
      <c r="C38" s="80">
        <v>13</v>
      </c>
      <c r="D38" s="84">
        <v>1</v>
      </c>
      <c r="E38" s="88">
        <v>14</v>
      </c>
      <c r="F38" s="92">
        <v>15</v>
      </c>
      <c r="G38" s="84">
        <v>0</v>
      </c>
      <c r="H38" s="88">
        <v>15</v>
      </c>
      <c r="I38" s="92">
        <v>3</v>
      </c>
      <c r="J38" s="84">
        <v>0</v>
      </c>
      <c r="K38" s="88">
        <v>3</v>
      </c>
      <c r="L38" s="92">
        <v>7</v>
      </c>
      <c r="M38" s="84">
        <v>0</v>
      </c>
      <c r="N38" s="88">
        <v>7</v>
      </c>
      <c r="O38" s="92">
        <v>2</v>
      </c>
      <c r="P38" s="84">
        <v>0</v>
      </c>
      <c r="Q38" s="88">
        <v>2</v>
      </c>
      <c r="R38" s="92">
        <v>1</v>
      </c>
      <c r="S38" s="84">
        <v>0</v>
      </c>
      <c r="T38" s="88">
        <v>1</v>
      </c>
      <c r="U38" s="92">
        <v>0</v>
      </c>
      <c r="V38" s="84">
        <v>0</v>
      </c>
      <c r="W38" s="95">
        <v>0</v>
      </c>
      <c r="X38" s="98">
        <v>41</v>
      </c>
      <c r="Y38" s="100">
        <v>1</v>
      </c>
      <c r="Z38" s="102">
        <v>42</v>
      </c>
      <c r="AB38" t="str">
        <f t="shared" si="6"/>
        <v>208-Wolfsberg</v>
      </c>
      <c r="AC38">
        <f t="shared" si="7"/>
        <v>13</v>
      </c>
      <c r="AD38">
        <f t="shared" si="8"/>
        <v>15</v>
      </c>
      <c r="AE38">
        <f t="shared" si="9"/>
        <v>3</v>
      </c>
      <c r="AF38">
        <f t="shared" si="10"/>
        <v>7</v>
      </c>
      <c r="AG38">
        <f t="shared" si="11"/>
        <v>2</v>
      </c>
      <c r="AI38" t="str">
        <f t="shared" si="12"/>
        <v>208-Wolfsberg</v>
      </c>
      <c r="AJ38">
        <f t="shared" si="13"/>
        <v>1</v>
      </c>
      <c r="AK38">
        <f t="shared" si="14"/>
        <v>0</v>
      </c>
      <c r="AL38">
        <f t="shared" si="15"/>
        <v>0</v>
      </c>
      <c r="AM38">
        <f t="shared" si="16"/>
        <v>0</v>
      </c>
      <c r="AN38">
        <f t="shared" si="17"/>
        <v>0</v>
      </c>
      <c r="AP38" t="str">
        <f t="shared" si="18"/>
        <v>208-Wolfsberg</v>
      </c>
      <c r="AQ38">
        <f t="shared" si="25"/>
        <v>18</v>
      </c>
      <c r="AR38">
        <f t="shared" si="24"/>
        <v>18</v>
      </c>
      <c r="AS38">
        <f t="shared" si="24"/>
        <v>18</v>
      </c>
      <c r="AT38">
        <f t="shared" si="24"/>
        <v>18</v>
      </c>
      <c r="AU38">
        <f t="shared" si="24"/>
        <v>18</v>
      </c>
      <c r="AY38" s="103">
        <f t="shared" si="26"/>
        <v>14</v>
      </c>
      <c r="AZ38" s="103">
        <f t="shared" si="27"/>
        <v>15</v>
      </c>
      <c r="BA38" s="103">
        <f t="shared" si="28"/>
        <v>3</v>
      </c>
      <c r="BB38" s="103">
        <f t="shared" si="29"/>
        <v>7</v>
      </c>
      <c r="BC38" s="103">
        <f t="shared" si="30"/>
        <v>2</v>
      </c>
    </row>
    <row r="39" spans="2:60" x14ac:dyDescent="0.25">
      <c r="B39" s="71" t="s">
        <v>17</v>
      </c>
      <c r="C39" s="81">
        <v>412</v>
      </c>
      <c r="D39" s="85">
        <v>50</v>
      </c>
      <c r="E39" s="89">
        <v>462</v>
      </c>
      <c r="F39" s="85">
        <v>284</v>
      </c>
      <c r="G39" s="85">
        <v>19</v>
      </c>
      <c r="H39" s="89">
        <v>303</v>
      </c>
      <c r="I39" s="85">
        <v>61</v>
      </c>
      <c r="J39" s="85">
        <v>6</v>
      </c>
      <c r="K39" s="89">
        <v>67</v>
      </c>
      <c r="L39" s="85">
        <v>113</v>
      </c>
      <c r="M39" s="85">
        <v>14</v>
      </c>
      <c r="N39" s="89">
        <v>127</v>
      </c>
      <c r="O39" s="85">
        <v>113</v>
      </c>
      <c r="P39" s="85">
        <v>6</v>
      </c>
      <c r="Q39" s="89">
        <v>119</v>
      </c>
      <c r="R39" s="85">
        <v>3</v>
      </c>
      <c r="S39" s="85">
        <v>0</v>
      </c>
      <c r="T39" s="89">
        <v>3</v>
      </c>
      <c r="U39" s="85">
        <v>0</v>
      </c>
      <c r="V39" s="85">
        <v>0</v>
      </c>
      <c r="W39" s="96">
        <v>0</v>
      </c>
      <c r="X39" s="98">
        <v>986</v>
      </c>
      <c r="Y39" s="100">
        <v>95</v>
      </c>
      <c r="Z39" s="102">
        <v>1081</v>
      </c>
      <c r="AB39" t="str">
        <f t="shared" si="6"/>
        <v>Ktn</v>
      </c>
      <c r="AC39">
        <f t="shared" si="7"/>
        <v>412</v>
      </c>
      <c r="AD39">
        <f t="shared" si="8"/>
        <v>284</v>
      </c>
      <c r="AE39">
        <f t="shared" si="9"/>
        <v>61</v>
      </c>
      <c r="AF39">
        <f t="shared" si="10"/>
        <v>113</v>
      </c>
      <c r="AG39">
        <f t="shared" si="11"/>
        <v>113</v>
      </c>
      <c r="AI39" t="str">
        <f t="shared" si="12"/>
        <v>Ktn</v>
      </c>
      <c r="AJ39">
        <f t="shared" si="13"/>
        <v>50</v>
      </c>
      <c r="AK39">
        <f t="shared" si="14"/>
        <v>19</v>
      </c>
      <c r="AL39">
        <f t="shared" si="15"/>
        <v>6</v>
      </c>
      <c r="AM39">
        <f t="shared" si="16"/>
        <v>14</v>
      </c>
      <c r="AN39">
        <f t="shared" si="17"/>
        <v>6</v>
      </c>
      <c r="AP39" t="str">
        <f t="shared" si="18"/>
        <v>Ktn</v>
      </c>
      <c r="AQ39">
        <f t="shared" si="25"/>
        <v>494.4</v>
      </c>
      <c r="AR39">
        <f t="shared" si="24"/>
        <v>494.4</v>
      </c>
      <c r="AS39">
        <f t="shared" si="24"/>
        <v>494.4</v>
      </c>
      <c r="AT39">
        <f t="shared" si="24"/>
        <v>494.4</v>
      </c>
      <c r="AU39">
        <f t="shared" si="24"/>
        <v>494.4</v>
      </c>
      <c r="AY39" s="103">
        <f t="shared" si="26"/>
        <v>462</v>
      </c>
      <c r="AZ39" s="103">
        <f t="shared" si="27"/>
        <v>303</v>
      </c>
      <c r="BA39" s="103">
        <f t="shared" si="28"/>
        <v>67</v>
      </c>
      <c r="BB39" s="103">
        <f t="shared" si="29"/>
        <v>127</v>
      </c>
      <c r="BC39" s="103">
        <f t="shared" si="30"/>
        <v>119</v>
      </c>
    </row>
    <row r="42" spans="2:60" x14ac:dyDescent="0.25">
      <c r="B42" s="105" t="s">
        <v>0</v>
      </c>
      <c r="C42" s="106" t="s">
        <v>36</v>
      </c>
      <c r="D42" s="66"/>
      <c r="E42" s="66"/>
      <c r="F42" s="106" t="s">
        <v>37</v>
      </c>
      <c r="G42" s="66"/>
      <c r="H42" s="66"/>
      <c r="I42" s="106" t="s">
        <v>38</v>
      </c>
      <c r="J42" s="66"/>
      <c r="K42" s="66"/>
      <c r="L42" s="106" t="s">
        <v>39</v>
      </c>
      <c r="M42" s="66"/>
      <c r="N42" s="66"/>
      <c r="O42" s="106" t="s">
        <v>40</v>
      </c>
      <c r="P42" s="66"/>
      <c r="Q42" s="66"/>
      <c r="R42" s="106" t="s">
        <v>41</v>
      </c>
      <c r="S42" s="66"/>
      <c r="T42" s="66"/>
      <c r="U42" s="106" t="s">
        <v>42</v>
      </c>
      <c r="V42" s="66"/>
      <c r="W42" s="66"/>
      <c r="X42" s="106" t="s">
        <v>43</v>
      </c>
      <c r="Y42" s="66"/>
      <c r="Z42" s="66"/>
      <c r="AA42" s="106" t="s">
        <v>44</v>
      </c>
      <c r="AB42" s="66"/>
      <c r="AC42" s="66"/>
      <c r="AD42" s="110" t="s">
        <v>45</v>
      </c>
      <c r="AE42" s="66"/>
      <c r="AF42" s="66"/>
    </row>
    <row r="43" spans="2:60" x14ac:dyDescent="0.25">
      <c r="C43" s="113" t="s">
        <v>47</v>
      </c>
      <c r="D43" s="112" t="s">
        <v>48</v>
      </c>
      <c r="E43" s="114" t="s">
        <v>49</v>
      </c>
      <c r="F43" s="113" t="s">
        <v>47</v>
      </c>
      <c r="G43" s="112" t="s">
        <v>48</v>
      </c>
      <c r="H43" s="114" t="s">
        <v>49</v>
      </c>
      <c r="I43" s="113" t="s">
        <v>47</v>
      </c>
      <c r="J43" s="112" t="s">
        <v>48</v>
      </c>
      <c r="K43" s="114" t="s">
        <v>49</v>
      </c>
      <c r="L43" s="113" t="s">
        <v>47</v>
      </c>
      <c r="M43" s="112" t="s">
        <v>48</v>
      </c>
      <c r="N43" s="114" t="s">
        <v>49</v>
      </c>
      <c r="O43" s="113" t="s">
        <v>47</v>
      </c>
      <c r="P43" s="112" t="s">
        <v>48</v>
      </c>
      <c r="Q43" s="114" t="s">
        <v>49</v>
      </c>
      <c r="R43" s="113" t="s">
        <v>47</v>
      </c>
      <c r="S43" s="112" t="s">
        <v>48</v>
      </c>
      <c r="T43" s="114" t="s">
        <v>49</v>
      </c>
      <c r="U43" s="113" t="s">
        <v>47</v>
      </c>
      <c r="V43" s="112" t="s">
        <v>48</v>
      </c>
      <c r="W43" s="114" t="s">
        <v>49</v>
      </c>
      <c r="X43" s="113" t="s">
        <v>47</v>
      </c>
      <c r="Y43" s="112" t="s">
        <v>48</v>
      </c>
      <c r="Z43" s="114" t="s">
        <v>49</v>
      </c>
      <c r="AA43" s="113" t="s">
        <v>47</v>
      </c>
      <c r="AB43" s="112" t="s">
        <v>48</v>
      </c>
      <c r="AC43" s="114" t="s">
        <v>49</v>
      </c>
      <c r="AD43" s="115" t="s">
        <v>47</v>
      </c>
      <c r="AE43" s="116" t="s">
        <v>48</v>
      </c>
      <c r="AF43" s="117" t="s">
        <v>49</v>
      </c>
      <c r="AH43" s="109" t="s">
        <v>47</v>
      </c>
      <c r="AI43" t="s">
        <v>36</v>
      </c>
      <c r="AJ43" t="s">
        <v>39</v>
      </c>
      <c r="AK43" t="s">
        <v>44</v>
      </c>
      <c r="AM43" s="109" t="s">
        <v>52</v>
      </c>
      <c r="AN43" t="s">
        <v>36</v>
      </c>
      <c r="AO43" t="s">
        <v>39</v>
      </c>
      <c r="AP43" t="s">
        <v>44</v>
      </c>
      <c r="AR43" s="109" t="s">
        <v>53</v>
      </c>
      <c r="AS43" t="s">
        <v>36</v>
      </c>
      <c r="AT43" t="s">
        <v>39</v>
      </c>
      <c r="AU43" t="s">
        <v>44</v>
      </c>
      <c r="AX43" t="s">
        <v>54</v>
      </c>
      <c r="AY43" t="s">
        <v>36</v>
      </c>
      <c r="AZ43" t="s">
        <v>39</v>
      </c>
      <c r="BA43" t="s">
        <v>44</v>
      </c>
      <c r="BG43" t="s">
        <v>57</v>
      </c>
      <c r="BH43" t="s">
        <v>56</v>
      </c>
    </row>
    <row r="44" spans="2:60" x14ac:dyDescent="0.25">
      <c r="B44" s="107" t="s">
        <v>9</v>
      </c>
      <c r="C44" s="118">
        <v>3</v>
      </c>
      <c r="D44" s="122">
        <v>0</v>
      </c>
      <c r="E44" s="126">
        <v>3</v>
      </c>
      <c r="F44" s="130">
        <v>20</v>
      </c>
      <c r="G44" s="122">
        <v>1</v>
      </c>
      <c r="H44" s="126">
        <v>21</v>
      </c>
      <c r="I44" s="130">
        <v>0</v>
      </c>
      <c r="J44" s="122">
        <v>2</v>
      </c>
      <c r="K44" s="126">
        <v>2</v>
      </c>
      <c r="L44" s="130">
        <v>20</v>
      </c>
      <c r="M44" s="122">
        <v>3</v>
      </c>
      <c r="N44" s="126">
        <v>23</v>
      </c>
      <c r="O44" s="130">
        <v>1</v>
      </c>
      <c r="P44" s="122">
        <v>1</v>
      </c>
      <c r="Q44" s="126">
        <v>2</v>
      </c>
      <c r="R44" s="130">
        <v>0</v>
      </c>
      <c r="S44" s="122">
        <v>0</v>
      </c>
      <c r="T44" s="126">
        <v>0</v>
      </c>
      <c r="U44" s="130">
        <v>0</v>
      </c>
      <c r="V44" s="122">
        <v>1</v>
      </c>
      <c r="W44" s="126">
        <v>1</v>
      </c>
      <c r="X44" s="130">
        <v>0</v>
      </c>
      <c r="Y44" s="122">
        <v>0</v>
      </c>
      <c r="Z44" s="126">
        <v>0</v>
      </c>
      <c r="AA44" s="130">
        <v>1</v>
      </c>
      <c r="AB44" s="122">
        <v>2</v>
      </c>
      <c r="AC44" s="133">
        <v>3</v>
      </c>
      <c r="AD44" s="137">
        <v>24</v>
      </c>
      <c r="AE44" s="139">
        <v>5</v>
      </c>
      <c r="AF44" s="141">
        <v>29</v>
      </c>
      <c r="AH44" t="s">
        <v>9</v>
      </c>
      <c r="AI44" s="103">
        <f>C44</f>
        <v>3</v>
      </c>
      <c r="AJ44" s="103">
        <f>L44:L52</f>
        <v>20</v>
      </c>
      <c r="AK44" s="103">
        <f>AA44</f>
        <v>1</v>
      </c>
      <c r="AM44" t="s">
        <v>9</v>
      </c>
      <c r="AN44" s="103">
        <f>D44</f>
        <v>0</v>
      </c>
      <c r="AO44" s="103">
        <f>M44</f>
        <v>3</v>
      </c>
      <c r="AP44" s="103">
        <f>AB44</f>
        <v>2</v>
      </c>
      <c r="AR44" t="s">
        <v>9</v>
      </c>
      <c r="AS44" s="103">
        <f>MAX($AI44:$AK44)*1.2</f>
        <v>24</v>
      </c>
      <c r="AT44" s="103">
        <f>MAX($AI44:$AK44)*1.2</f>
        <v>24</v>
      </c>
      <c r="AU44" s="103">
        <f>MAX($AI44:$AK44)*1.2</f>
        <v>24</v>
      </c>
      <c r="AY44" s="103">
        <f>E44</f>
        <v>3</v>
      </c>
      <c r="AZ44" s="103">
        <f>N44</f>
        <v>23</v>
      </c>
      <c r="BA44" s="103">
        <f>AC44</f>
        <v>3</v>
      </c>
      <c r="BC44" s="143">
        <f ca="1">WE_Beschr_Jug</f>
        <v>36</v>
      </c>
      <c r="BD44" s="172">
        <f ca="1">WE_Beschr_Haupt</f>
        <v>980</v>
      </c>
      <c r="BE44" s="143">
        <f ca="1">WE_Beschr_Ältere</f>
        <v>65</v>
      </c>
      <c r="BG44" s="16">
        <f t="shared" ref="BG44:BG52" si="31">E44/AF44</f>
        <v>0.10344827586206896</v>
      </c>
      <c r="BH44" s="16">
        <f t="shared" ref="BH44:BH52" si="32">AC44/AF44</f>
        <v>0.10344827586206896</v>
      </c>
    </row>
    <row r="45" spans="2:60" x14ac:dyDescent="0.25">
      <c r="B45" s="108" t="s">
        <v>10</v>
      </c>
      <c r="C45" s="119">
        <v>0</v>
      </c>
      <c r="D45" s="123">
        <v>0</v>
      </c>
      <c r="E45" s="127">
        <v>0</v>
      </c>
      <c r="F45" s="131">
        <v>17</v>
      </c>
      <c r="G45" s="123">
        <v>1</v>
      </c>
      <c r="H45" s="127">
        <v>18</v>
      </c>
      <c r="I45" s="131">
        <v>0</v>
      </c>
      <c r="J45" s="123">
        <v>0</v>
      </c>
      <c r="K45" s="127">
        <v>0</v>
      </c>
      <c r="L45" s="131">
        <v>17</v>
      </c>
      <c r="M45" s="123">
        <v>1</v>
      </c>
      <c r="N45" s="127">
        <v>18</v>
      </c>
      <c r="O45" s="131">
        <v>0</v>
      </c>
      <c r="P45" s="123">
        <v>0</v>
      </c>
      <c r="Q45" s="127">
        <v>0</v>
      </c>
      <c r="R45" s="131">
        <v>0</v>
      </c>
      <c r="S45" s="123">
        <v>0</v>
      </c>
      <c r="T45" s="127">
        <v>0</v>
      </c>
      <c r="U45" s="131">
        <v>0</v>
      </c>
      <c r="V45" s="123">
        <v>1</v>
      </c>
      <c r="W45" s="127">
        <v>1</v>
      </c>
      <c r="X45" s="131">
        <v>0</v>
      </c>
      <c r="Y45" s="123">
        <v>0</v>
      </c>
      <c r="Z45" s="127">
        <v>0</v>
      </c>
      <c r="AA45" s="131">
        <v>0</v>
      </c>
      <c r="AB45" s="123">
        <v>1</v>
      </c>
      <c r="AC45" s="134">
        <v>1</v>
      </c>
      <c r="AD45" s="138">
        <v>17</v>
      </c>
      <c r="AE45" s="140">
        <v>2</v>
      </c>
      <c r="AF45" s="142">
        <v>19</v>
      </c>
      <c r="AH45" t="s">
        <v>10</v>
      </c>
      <c r="AI45" s="103">
        <f t="shared" ref="AI45:AI52" si="33">C45</f>
        <v>0</v>
      </c>
      <c r="AJ45" s="103">
        <f t="shared" ref="AJ45:AJ52" si="34">L45:L53</f>
        <v>17</v>
      </c>
      <c r="AK45" s="103">
        <f t="shared" ref="AK45:AK52" si="35">AA45</f>
        <v>0</v>
      </c>
      <c r="AM45" t="s">
        <v>10</v>
      </c>
      <c r="AN45" s="103">
        <f t="shared" ref="AN45:AN52" si="36">D45</f>
        <v>0</v>
      </c>
      <c r="AO45" s="103">
        <f t="shared" ref="AO45:AO52" si="37">M45</f>
        <v>1</v>
      </c>
      <c r="AP45" s="103">
        <f t="shared" ref="AP45:AP52" si="38">AB45</f>
        <v>1</v>
      </c>
      <c r="AR45" t="s">
        <v>10</v>
      </c>
      <c r="AS45" s="103">
        <f t="shared" ref="AS45:AU52" si="39">MAX($AI45:$AK45)*1.2</f>
        <v>20.399999999999999</v>
      </c>
      <c r="AT45" s="103">
        <f t="shared" si="39"/>
        <v>20.399999999999999</v>
      </c>
      <c r="AU45" s="103">
        <f t="shared" si="39"/>
        <v>20.399999999999999</v>
      </c>
      <c r="AY45" s="103">
        <f t="shared" ref="AY45:AY52" si="40">E45</f>
        <v>0</v>
      </c>
      <c r="AZ45" s="103">
        <f t="shared" ref="AZ45:AZ52" si="41">N45</f>
        <v>18</v>
      </c>
      <c r="BA45" s="103">
        <f t="shared" ref="BA45:BA52" si="42">AC45</f>
        <v>1</v>
      </c>
      <c r="BG45" s="16">
        <f t="shared" si="31"/>
        <v>0</v>
      </c>
      <c r="BH45" s="16">
        <f t="shared" si="32"/>
        <v>5.2631578947368418E-2</v>
      </c>
    </row>
    <row r="46" spans="2:60" x14ac:dyDescent="0.25">
      <c r="B46" s="108" t="s">
        <v>11</v>
      </c>
      <c r="C46" s="119">
        <v>18</v>
      </c>
      <c r="D46" s="123">
        <v>0</v>
      </c>
      <c r="E46" s="127">
        <v>18</v>
      </c>
      <c r="F46" s="131">
        <v>292</v>
      </c>
      <c r="G46" s="123">
        <v>28</v>
      </c>
      <c r="H46" s="127">
        <v>320</v>
      </c>
      <c r="I46" s="131">
        <v>27</v>
      </c>
      <c r="J46" s="123">
        <v>5</v>
      </c>
      <c r="K46" s="127">
        <v>32</v>
      </c>
      <c r="L46" s="131">
        <v>319</v>
      </c>
      <c r="M46" s="123">
        <v>33</v>
      </c>
      <c r="N46" s="127">
        <v>352</v>
      </c>
      <c r="O46" s="131">
        <v>16</v>
      </c>
      <c r="P46" s="123">
        <v>3</v>
      </c>
      <c r="Q46" s="127">
        <v>19</v>
      </c>
      <c r="R46" s="131">
        <v>4</v>
      </c>
      <c r="S46" s="123">
        <v>2</v>
      </c>
      <c r="T46" s="127">
        <v>6</v>
      </c>
      <c r="U46" s="131">
        <v>0</v>
      </c>
      <c r="V46" s="123">
        <v>2</v>
      </c>
      <c r="W46" s="127">
        <v>2</v>
      </c>
      <c r="X46" s="131">
        <v>0</v>
      </c>
      <c r="Y46" s="123">
        <v>0</v>
      </c>
      <c r="Z46" s="127">
        <v>0</v>
      </c>
      <c r="AA46" s="131">
        <v>20</v>
      </c>
      <c r="AB46" s="123">
        <v>7</v>
      </c>
      <c r="AC46" s="134">
        <v>27</v>
      </c>
      <c r="AD46" s="138">
        <v>357</v>
      </c>
      <c r="AE46" s="140">
        <v>40</v>
      </c>
      <c r="AF46" s="142">
        <v>397</v>
      </c>
      <c r="AH46" t="s">
        <v>11</v>
      </c>
      <c r="AI46" s="103">
        <f t="shared" si="33"/>
        <v>18</v>
      </c>
      <c r="AJ46" s="103">
        <f t="shared" si="34"/>
        <v>319</v>
      </c>
      <c r="AK46" s="103">
        <f t="shared" si="35"/>
        <v>20</v>
      </c>
      <c r="AM46" t="s">
        <v>11</v>
      </c>
      <c r="AN46" s="103">
        <f t="shared" si="36"/>
        <v>0</v>
      </c>
      <c r="AO46" s="103">
        <f t="shared" si="37"/>
        <v>33</v>
      </c>
      <c r="AP46" s="103">
        <f t="shared" si="38"/>
        <v>7</v>
      </c>
      <c r="AR46" t="s">
        <v>11</v>
      </c>
      <c r="AS46" s="103">
        <f t="shared" si="39"/>
        <v>382.8</v>
      </c>
      <c r="AT46" s="103">
        <f t="shared" si="39"/>
        <v>382.8</v>
      </c>
      <c r="AU46" s="103">
        <f t="shared" si="39"/>
        <v>382.8</v>
      </c>
      <c r="AY46" s="103">
        <f t="shared" si="40"/>
        <v>18</v>
      </c>
      <c r="AZ46" s="103">
        <f t="shared" si="41"/>
        <v>352</v>
      </c>
      <c r="BA46" s="103">
        <f t="shared" si="42"/>
        <v>27</v>
      </c>
      <c r="BG46" s="16">
        <f t="shared" si="31"/>
        <v>4.534005037783375E-2</v>
      </c>
      <c r="BH46" s="16">
        <f t="shared" si="32"/>
        <v>6.8010075566750636E-2</v>
      </c>
    </row>
    <row r="47" spans="2:60" x14ac:dyDescent="0.25">
      <c r="B47" s="108" t="s">
        <v>12</v>
      </c>
      <c r="C47" s="119">
        <v>3</v>
      </c>
      <c r="D47" s="123">
        <v>0</v>
      </c>
      <c r="E47" s="127">
        <v>3</v>
      </c>
      <c r="F47" s="131">
        <v>106</v>
      </c>
      <c r="G47" s="123">
        <v>2</v>
      </c>
      <c r="H47" s="127">
        <v>108</v>
      </c>
      <c r="I47" s="131">
        <v>7</v>
      </c>
      <c r="J47" s="123">
        <v>0</v>
      </c>
      <c r="K47" s="127">
        <v>7</v>
      </c>
      <c r="L47" s="131">
        <v>113</v>
      </c>
      <c r="M47" s="123">
        <v>2</v>
      </c>
      <c r="N47" s="127">
        <v>115</v>
      </c>
      <c r="O47" s="131">
        <v>4</v>
      </c>
      <c r="P47" s="123">
        <v>1</v>
      </c>
      <c r="Q47" s="127">
        <v>5</v>
      </c>
      <c r="R47" s="131">
        <v>1</v>
      </c>
      <c r="S47" s="123">
        <v>1</v>
      </c>
      <c r="T47" s="127">
        <v>2</v>
      </c>
      <c r="U47" s="131">
        <v>0</v>
      </c>
      <c r="V47" s="123">
        <v>0</v>
      </c>
      <c r="W47" s="127">
        <v>0</v>
      </c>
      <c r="X47" s="131">
        <v>0</v>
      </c>
      <c r="Y47" s="123">
        <v>0</v>
      </c>
      <c r="Z47" s="127">
        <v>0</v>
      </c>
      <c r="AA47" s="131">
        <v>5</v>
      </c>
      <c r="AB47" s="123">
        <v>2</v>
      </c>
      <c r="AC47" s="134">
        <v>7</v>
      </c>
      <c r="AD47" s="138">
        <v>121</v>
      </c>
      <c r="AE47" s="140">
        <v>4</v>
      </c>
      <c r="AF47" s="142">
        <v>125</v>
      </c>
      <c r="AH47" t="s">
        <v>12</v>
      </c>
      <c r="AI47" s="103">
        <f t="shared" si="33"/>
        <v>3</v>
      </c>
      <c r="AJ47" s="103">
        <f t="shared" si="34"/>
        <v>113</v>
      </c>
      <c r="AK47" s="103">
        <f t="shared" si="35"/>
        <v>5</v>
      </c>
      <c r="AM47" t="s">
        <v>12</v>
      </c>
      <c r="AN47" s="103">
        <f t="shared" si="36"/>
        <v>0</v>
      </c>
      <c r="AO47" s="103">
        <f t="shared" si="37"/>
        <v>2</v>
      </c>
      <c r="AP47" s="103">
        <f t="shared" si="38"/>
        <v>2</v>
      </c>
      <c r="AR47" t="s">
        <v>12</v>
      </c>
      <c r="AS47" s="103">
        <f t="shared" si="39"/>
        <v>135.6</v>
      </c>
      <c r="AT47" s="103">
        <f t="shared" si="39"/>
        <v>135.6</v>
      </c>
      <c r="AU47" s="103">
        <f t="shared" si="39"/>
        <v>135.6</v>
      </c>
      <c r="AY47" s="103">
        <f t="shared" si="40"/>
        <v>3</v>
      </c>
      <c r="AZ47" s="103">
        <f t="shared" si="41"/>
        <v>115</v>
      </c>
      <c r="BA47" s="103">
        <f t="shared" si="42"/>
        <v>7</v>
      </c>
      <c r="BG47" s="16">
        <f t="shared" si="31"/>
        <v>2.4E-2</v>
      </c>
      <c r="BH47" s="16">
        <f t="shared" si="32"/>
        <v>5.6000000000000001E-2</v>
      </c>
    </row>
    <row r="48" spans="2:60" x14ac:dyDescent="0.25">
      <c r="B48" s="108" t="s">
        <v>13</v>
      </c>
      <c r="C48" s="119">
        <v>3</v>
      </c>
      <c r="D48" s="123">
        <v>0</v>
      </c>
      <c r="E48" s="127">
        <v>3</v>
      </c>
      <c r="F48" s="131">
        <v>74</v>
      </c>
      <c r="G48" s="123">
        <v>2</v>
      </c>
      <c r="H48" s="127">
        <v>76</v>
      </c>
      <c r="I48" s="131">
        <v>5</v>
      </c>
      <c r="J48" s="123">
        <v>1</v>
      </c>
      <c r="K48" s="127">
        <v>6</v>
      </c>
      <c r="L48" s="131">
        <v>79</v>
      </c>
      <c r="M48" s="123">
        <v>3</v>
      </c>
      <c r="N48" s="127">
        <v>82</v>
      </c>
      <c r="O48" s="131">
        <v>2</v>
      </c>
      <c r="P48" s="123">
        <v>0</v>
      </c>
      <c r="Q48" s="127">
        <v>2</v>
      </c>
      <c r="R48" s="131">
        <v>0</v>
      </c>
      <c r="S48" s="123">
        <v>0</v>
      </c>
      <c r="T48" s="127">
        <v>0</v>
      </c>
      <c r="U48" s="131">
        <v>0</v>
      </c>
      <c r="V48" s="123">
        <v>0</v>
      </c>
      <c r="W48" s="127">
        <v>0</v>
      </c>
      <c r="X48" s="131">
        <v>0</v>
      </c>
      <c r="Y48" s="123">
        <v>0</v>
      </c>
      <c r="Z48" s="127">
        <v>0</v>
      </c>
      <c r="AA48" s="131">
        <v>2</v>
      </c>
      <c r="AB48" s="123">
        <v>0</v>
      </c>
      <c r="AC48" s="134">
        <v>2</v>
      </c>
      <c r="AD48" s="138">
        <v>84</v>
      </c>
      <c r="AE48" s="140">
        <v>3</v>
      </c>
      <c r="AF48" s="142">
        <v>87</v>
      </c>
      <c r="AH48" t="s">
        <v>13</v>
      </c>
      <c r="AI48" s="103">
        <f t="shared" si="33"/>
        <v>3</v>
      </c>
      <c r="AJ48" s="103">
        <f t="shared" si="34"/>
        <v>79</v>
      </c>
      <c r="AK48" s="103">
        <f t="shared" si="35"/>
        <v>2</v>
      </c>
      <c r="AM48" t="s">
        <v>13</v>
      </c>
      <c r="AN48" s="103">
        <f t="shared" si="36"/>
        <v>0</v>
      </c>
      <c r="AO48" s="103">
        <f t="shared" si="37"/>
        <v>3</v>
      </c>
      <c r="AP48" s="103">
        <f t="shared" si="38"/>
        <v>0</v>
      </c>
      <c r="AR48" t="s">
        <v>13</v>
      </c>
      <c r="AS48" s="103">
        <f t="shared" si="39"/>
        <v>94.8</v>
      </c>
      <c r="AT48" s="103">
        <f t="shared" si="39"/>
        <v>94.8</v>
      </c>
      <c r="AU48" s="103">
        <f t="shared" si="39"/>
        <v>94.8</v>
      </c>
      <c r="AY48" s="103">
        <f t="shared" si="40"/>
        <v>3</v>
      </c>
      <c r="AZ48" s="103">
        <f t="shared" si="41"/>
        <v>82</v>
      </c>
      <c r="BA48" s="103">
        <f t="shared" si="42"/>
        <v>2</v>
      </c>
      <c r="BG48" s="16">
        <f t="shared" si="31"/>
        <v>3.4482758620689655E-2</v>
      </c>
      <c r="BH48" s="16">
        <f t="shared" si="32"/>
        <v>2.2988505747126436E-2</v>
      </c>
    </row>
    <row r="49" spans="1:60" x14ac:dyDescent="0.25">
      <c r="B49" s="108" t="s">
        <v>14</v>
      </c>
      <c r="C49" s="119">
        <v>5</v>
      </c>
      <c r="D49" s="123">
        <v>1</v>
      </c>
      <c r="E49" s="127">
        <v>6</v>
      </c>
      <c r="F49" s="131">
        <v>222</v>
      </c>
      <c r="G49" s="123">
        <v>17</v>
      </c>
      <c r="H49" s="127">
        <v>239</v>
      </c>
      <c r="I49" s="131">
        <v>21</v>
      </c>
      <c r="J49" s="123">
        <v>4</v>
      </c>
      <c r="K49" s="127">
        <v>25</v>
      </c>
      <c r="L49" s="131">
        <v>243</v>
      </c>
      <c r="M49" s="123">
        <v>21</v>
      </c>
      <c r="N49" s="127">
        <v>264</v>
      </c>
      <c r="O49" s="131">
        <v>5</v>
      </c>
      <c r="P49" s="123">
        <v>6</v>
      </c>
      <c r="Q49" s="127">
        <v>11</v>
      </c>
      <c r="R49" s="131">
        <v>1</v>
      </c>
      <c r="S49" s="123">
        <v>2</v>
      </c>
      <c r="T49" s="127">
        <v>3</v>
      </c>
      <c r="U49" s="131">
        <v>0</v>
      </c>
      <c r="V49" s="123">
        <v>3</v>
      </c>
      <c r="W49" s="127">
        <v>3</v>
      </c>
      <c r="X49" s="131">
        <v>0</v>
      </c>
      <c r="Y49" s="123">
        <v>0</v>
      </c>
      <c r="Z49" s="127">
        <v>0</v>
      </c>
      <c r="AA49" s="131">
        <v>6</v>
      </c>
      <c r="AB49" s="123">
        <v>11</v>
      </c>
      <c r="AC49" s="134">
        <v>17</v>
      </c>
      <c r="AD49" s="138">
        <v>254</v>
      </c>
      <c r="AE49" s="140">
        <v>33</v>
      </c>
      <c r="AF49" s="142">
        <v>287</v>
      </c>
      <c r="AH49" t="s">
        <v>14</v>
      </c>
      <c r="AI49" s="103">
        <f t="shared" si="33"/>
        <v>5</v>
      </c>
      <c r="AJ49" s="103">
        <f t="shared" si="34"/>
        <v>243</v>
      </c>
      <c r="AK49" s="103">
        <f t="shared" si="35"/>
        <v>6</v>
      </c>
      <c r="AM49" t="s">
        <v>14</v>
      </c>
      <c r="AN49" s="103">
        <f t="shared" si="36"/>
        <v>1</v>
      </c>
      <c r="AO49" s="103">
        <f t="shared" si="37"/>
        <v>21</v>
      </c>
      <c r="AP49" s="103">
        <f t="shared" si="38"/>
        <v>11</v>
      </c>
      <c r="AR49" t="s">
        <v>14</v>
      </c>
      <c r="AS49" s="103">
        <f t="shared" si="39"/>
        <v>291.59999999999997</v>
      </c>
      <c r="AT49" s="103">
        <f t="shared" si="39"/>
        <v>291.59999999999997</v>
      </c>
      <c r="AU49" s="103">
        <f t="shared" si="39"/>
        <v>291.59999999999997</v>
      </c>
      <c r="AY49" s="103">
        <f t="shared" si="40"/>
        <v>6</v>
      </c>
      <c r="AZ49" s="103">
        <f t="shared" si="41"/>
        <v>264</v>
      </c>
      <c r="BA49" s="103">
        <f t="shared" si="42"/>
        <v>17</v>
      </c>
      <c r="BG49" s="16">
        <f t="shared" si="31"/>
        <v>2.0905923344947737E-2</v>
      </c>
      <c r="BH49" s="16">
        <f t="shared" si="32"/>
        <v>5.9233449477351915E-2</v>
      </c>
    </row>
    <row r="50" spans="1:60" x14ac:dyDescent="0.25">
      <c r="B50" s="108" t="s">
        <v>15</v>
      </c>
      <c r="C50" s="119">
        <v>2</v>
      </c>
      <c r="D50" s="123">
        <v>1</v>
      </c>
      <c r="E50" s="127">
        <v>3</v>
      </c>
      <c r="F50" s="131">
        <v>72</v>
      </c>
      <c r="G50" s="123">
        <v>2</v>
      </c>
      <c r="H50" s="127">
        <v>74</v>
      </c>
      <c r="I50" s="131">
        <v>11</v>
      </c>
      <c r="J50" s="123">
        <v>0</v>
      </c>
      <c r="K50" s="127">
        <v>11</v>
      </c>
      <c r="L50" s="131">
        <v>83</v>
      </c>
      <c r="M50" s="123">
        <v>2</v>
      </c>
      <c r="N50" s="127">
        <v>85</v>
      </c>
      <c r="O50" s="131">
        <v>2</v>
      </c>
      <c r="P50" s="123">
        <v>0</v>
      </c>
      <c r="Q50" s="127">
        <v>2</v>
      </c>
      <c r="R50" s="131">
        <v>1</v>
      </c>
      <c r="S50" s="123">
        <v>3</v>
      </c>
      <c r="T50" s="127">
        <v>4</v>
      </c>
      <c r="U50" s="131">
        <v>0</v>
      </c>
      <c r="V50" s="123">
        <v>1</v>
      </c>
      <c r="W50" s="127">
        <v>1</v>
      </c>
      <c r="X50" s="131">
        <v>0</v>
      </c>
      <c r="Y50" s="123">
        <v>0</v>
      </c>
      <c r="Z50" s="127">
        <v>0</v>
      </c>
      <c r="AA50" s="131">
        <v>3</v>
      </c>
      <c r="AB50" s="123">
        <v>4</v>
      </c>
      <c r="AC50" s="134">
        <v>7</v>
      </c>
      <c r="AD50" s="138">
        <v>88</v>
      </c>
      <c r="AE50" s="140">
        <v>7</v>
      </c>
      <c r="AF50" s="142">
        <v>95</v>
      </c>
      <c r="AH50" t="s">
        <v>15</v>
      </c>
      <c r="AI50" s="103">
        <f t="shared" si="33"/>
        <v>2</v>
      </c>
      <c r="AJ50" s="103">
        <f t="shared" si="34"/>
        <v>83</v>
      </c>
      <c r="AK50" s="103">
        <f t="shared" si="35"/>
        <v>3</v>
      </c>
      <c r="AM50" t="s">
        <v>15</v>
      </c>
      <c r="AN50" s="103">
        <f t="shared" si="36"/>
        <v>1</v>
      </c>
      <c r="AO50" s="103">
        <f t="shared" si="37"/>
        <v>2</v>
      </c>
      <c r="AP50" s="103">
        <f t="shared" si="38"/>
        <v>4</v>
      </c>
      <c r="AR50" t="s">
        <v>15</v>
      </c>
      <c r="AS50" s="103">
        <f t="shared" si="39"/>
        <v>99.6</v>
      </c>
      <c r="AT50" s="103">
        <f t="shared" si="39"/>
        <v>99.6</v>
      </c>
      <c r="AU50" s="103">
        <f t="shared" si="39"/>
        <v>99.6</v>
      </c>
      <c r="AY50" s="103">
        <f t="shared" si="40"/>
        <v>3</v>
      </c>
      <c r="AZ50" s="103">
        <f t="shared" si="41"/>
        <v>85</v>
      </c>
      <c r="BA50" s="103">
        <f t="shared" si="42"/>
        <v>7</v>
      </c>
      <c r="BG50" s="16">
        <f t="shared" si="31"/>
        <v>3.1578947368421054E-2</v>
      </c>
      <c r="BH50" s="16">
        <f t="shared" si="32"/>
        <v>7.3684210526315783E-2</v>
      </c>
    </row>
    <row r="51" spans="1:60" x14ac:dyDescent="0.25">
      <c r="B51" s="112" t="s">
        <v>16</v>
      </c>
      <c r="C51" s="120">
        <v>0</v>
      </c>
      <c r="D51" s="124">
        <v>0</v>
      </c>
      <c r="E51" s="128">
        <v>0</v>
      </c>
      <c r="F51" s="132">
        <v>38</v>
      </c>
      <c r="G51" s="124">
        <v>1</v>
      </c>
      <c r="H51" s="128">
        <v>39</v>
      </c>
      <c r="I51" s="132">
        <v>2</v>
      </c>
      <c r="J51" s="124">
        <v>0</v>
      </c>
      <c r="K51" s="128">
        <v>2</v>
      </c>
      <c r="L51" s="132">
        <v>40</v>
      </c>
      <c r="M51" s="124">
        <v>1</v>
      </c>
      <c r="N51" s="128">
        <v>41</v>
      </c>
      <c r="O51" s="132">
        <v>0</v>
      </c>
      <c r="P51" s="124">
        <v>0</v>
      </c>
      <c r="Q51" s="128">
        <v>0</v>
      </c>
      <c r="R51" s="132">
        <v>1</v>
      </c>
      <c r="S51" s="124">
        <v>0</v>
      </c>
      <c r="T51" s="128">
        <v>1</v>
      </c>
      <c r="U51" s="132">
        <v>0</v>
      </c>
      <c r="V51" s="124">
        <v>0</v>
      </c>
      <c r="W51" s="128">
        <v>0</v>
      </c>
      <c r="X51" s="132">
        <v>0</v>
      </c>
      <c r="Y51" s="124">
        <v>0</v>
      </c>
      <c r="Z51" s="128">
        <v>0</v>
      </c>
      <c r="AA51" s="132">
        <v>1</v>
      </c>
      <c r="AB51" s="124">
        <v>0</v>
      </c>
      <c r="AC51" s="135">
        <v>1</v>
      </c>
      <c r="AD51" s="138">
        <v>41</v>
      </c>
      <c r="AE51" s="140">
        <v>1</v>
      </c>
      <c r="AF51" s="142">
        <v>42</v>
      </c>
      <c r="AH51" t="s">
        <v>16</v>
      </c>
      <c r="AI51" s="103">
        <f t="shared" si="33"/>
        <v>0</v>
      </c>
      <c r="AJ51" s="103">
        <f t="shared" si="34"/>
        <v>40</v>
      </c>
      <c r="AK51" s="103">
        <f t="shared" si="35"/>
        <v>1</v>
      </c>
      <c r="AM51" t="s">
        <v>16</v>
      </c>
      <c r="AN51" s="103">
        <f t="shared" si="36"/>
        <v>0</v>
      </c>
      <c r="AO51" s="103">
        <f t="shared" si="37"/>
        <v>1</v>
      </c>
      <c r="AP51" s="103">
        <f t="shared" si="38"/>
        <v>0</v>
      </c>
      <c r="AR51" t="s">
        <v>16</v>
      </c>
      <c r="AS51" s="103">
        <f t="shared" si="39"/>
        <v>48</v>
      </c>
      <c r="AT51" s="103">
        <f t="shared" si="39"/>
        <v>48</v>
      </c>
      <c r="AU51" s="103">
        <f t="shared" si="39"/>
        <v>48</v>
      </c>
      <c r="AY51" s="103">
        <f t="shared" si="40"/>
        <v>0</v>
      </c>
      <c r="AZ51" s="103">
        <f t="shared" si="41"/>
        <v>41</v>
      </c>
      <c r="BA51" s="103">
        <f t="shared" si="42"/>
        <v>1</v>
      </c>
      <c r="BG51" s="16">
        <f t="shared" si="31"/>
        <v>0</v>
      </c>
      <c r="BH51" s="16">
        <f t="shared" si="32"/>
        <v>2.3809523809523808E-2</v>
      </c>
    </row>
    <row r="52" spans="1:60" x14ac:dyDescent="0.25">
      <c r="B52" s="111" t="s">
        <v>17</v>
      </c>
      <c r="C52" s="121">
        <v>34</v>
      </c>
      <c r="D52" s="125">
        <v>2</v>
      </c>
      <c r="E52" s="129">
        <v>36</v>
      </c>
      <c r="F52" s="125">
        <v>841</v>
      </c>
      <c r="G52" s="125">
        <v>54</v>
      </c>
      <c r="H52" s="129">
        <v>895</v>
      </c>
      <c r="I52" s="125">
        <v>73</v>
      </c>
      <c r="J52" s="125">
        <v>12</v>
      </c>
      <c r="K52" s="129">
        <v>85</v>
      </c>
      <c r="L52" s="125">
        <v>914</v>
      </c>
      <c r="M52" s="125">
        <v>66</v>
      </c>
      <c r="N52" s="129">
        <v>980</v>
      </c>
      <c r="O52" s="125">
        <v>30</v>
      </c>
      <c r="P52" s="125">
        <v>11</v>
      </c>
      <c r="Q52" s="129">
        <v>41</v>
      </c>
      <c r="R52" s="125">
        <v>8</v>
      </c>
      <c r="S52" s="125">
        <v>8</v>
      </c>
      <c r="T52" s="129">
        <v>16</v>
      </c>
      <c r="U52" s="125">
        <v>0</v>
      </c>
      <c r="V52" s="125">
        <v>8</v>
      </c>
      <c r="W52" s="129">
        <v>8</v>
      </c>
      <c r="X52" s="125">
        <v>0</v>
      </c>
      <c r="Y52" s="125">
        <v>0</v>
      </c>
      <c r="Z52" s="129">
        <v>0</v>
      </c>
      <c r="AA52" s="125">
        <v>38</v>
      </c>
      <c r="AB52" s="125">
        <v>27</v>
      </c>
      <c r="AC52" s="136">
        <v>65</v>
      </c>
      <c r="AD52" s="138">
        <v>986</v>
      </c>
      <c r="AE52" s="140">
        <v>95</v>
      </c>
      <c r="AF52" s="142">
        <v>1081</v>
      </c>
      <c r="AH52" t="s">
        <v>17</v>
      </c>
      <c r="AI52" s="103">
        <f t="shared" si="33"/>
        <v>34</v>
      </c>
      <c r="AJ52" s="103">
        <f t="shared" si="34"/>
        <v>914</v>
      </c>
      <c r="AK52" s="103">
        <f t="shared" si="35"/>
        <v>38</v>
      </c>
      <c r="AM52" t="s">
        <v>17</v>
      </c>
      <c r="AN52" s="103">
        <f t="shared" si="36"/>
        <v>2</v>
      </c>
      <c r="AO52" s="103">
        <f t="shared" si="37"/>
        <v>66</v>
      </c>
      <c r="AP52" s="103">
        <f t="shared" si="38"/>
        <v>27</v>
      </c>
      <c r="AR52" t="s">
        <v>17</v>
      </c>
      <c r="AS52" s="103">
        <f t="shared" si="39"/>
        <v>1096.8</v>
      </c>
      <c r="AT52" s="103">
        <f t="shared" si="39"/>
        <v>1096.8</v>
      </c>
      <c r="AU52" s="103">
        <f t="shared" si="39"/>
        <v>1096.8</v>
      </c>
      <c r="AY52" s="103">
        <f t="shared" si="40"/>
        <v>36</v>
      </c>
      <c r="AZ52" s="103">
        <f t="shared" si="41"/>
        <v>980</v>
      </c>
      <c r="BA52" s="103">
        <f t="shared" si="42"/>
        <v>65</v>
      </c>
      <c r="BG52" s="16">
        <f t="shared" si="31"/>
        <v>3.330249768732655E-2</v>
      </c>
      <c r="BH52" s="16">
        <f t="shared" si="32"/>
        <v>6.0129509713228495E-2</v>
      </c>
    </row>
    <row r="55" spans="1:60" x14ac:dyDescent="0.25">
      <c r="B55" s="147" t="s">
        <v>0</v>
      </c>
      <c r="C55" s="148" t="s">
        <v>69</v>
      </c>
      <c r="D55" s="66"/>
      <c r="E55" s="66"/>
    </row>
    <row r="56" spans="1:60" x14ac:dyDescent="0.25">
      <c r="C56" s="153" t="s">
        <v>47</v>
      </c>
      <c r="D56" s="152" t="s">
        <v>48</v>
      </c>
      <c r="E56" s="154" t="s">
        <v>49</v>
      </c>
    </row>
    <row r="57" spans="1:60" x14ac:dyDescent="0.25">
      <c r="A57" s="46" t="s">
        <v>22</v>
      </c>
      <c r="B57" s="149" t="s">
        <v>9</v>
      </c>
      <c r="C57" s="155">
        <v>320</v>
      </c>
      <c r="D57" s="159">
        <v>312</v>
      </c>
      <c r="E57" s="163">
        <v>632</v>
      </c>
    </row>
    <row r="58" spans="1:60" x14ac:dyDescent="0.25">
      <c r="A58" s="46" t="s">
        <v>23</v>
      </c>
      <c r="B58" s="150" t="s">
        <v>10</v>
      </c>
      <c r="C58" s="156">
        <v>270</v>
      </c>
      <c r="D58" s="160">
        <v>198</v>
      </c>
      <c r="E58" s="164">
        <v>468</v>
      </c>
    </row>
    <row r="59" spans="1:60" x14ac:dyDescent="0.25">
      <c r="A59" s="46" t="s">
        <v>24</v>
      </c>
      <c r="B59" s="150" t="s">
        <v>11</v>
      </c>
      <c r="C59" s="156">
        <v>2370</v>
      </c>
      <c r="D59" s="160">
        <v>3099</v>
      </c>
      <c r="E59" s="164">
        <v>5469</v>
      </c>
    </row>
    <row r="60" spans="1:60" x14ac:dyDescent="0.25">
      <c r="A60" s="46" t="s">
        <v>25</v>
      </c>
      <c r="B60" s="150" t="s">
        <v>12</v>
      </c>
      <c r="C60" s="156">
        <v>1314</v>
      </c>
      <c r="D60" s="160">
        <v>1096</v>
      </c>
      <c r="E60" s="164">
        <v>2410</v>
      </c>
    </row>
    <row r="61" spans="1:60" x14ac:dyDescent="0.25">
      <c r="A61" s="46" t="s">
        <v>26</v>
      </c>
      <c r="B61" s="150" t="s">
        <v>13</v>
      </c>
      <c r="C61" s="156">
        <v>569</v>
      </c>
      <c r="D61" s="160">
        <v>689</v>
      </c>
      <c r="E61" s="164">
        <v>1258</v>
      </c>
    </row>
    <row r="62" spans="1:60" x14ac:dyDescent="0.25">
      <c r="A62" s="46" t="s">
        <v>27</v>
      </c>
      <c r="B62" s="150" t="s">
        <v>14</v>
      </c>
      <c r="C62" s="156">
        <v>2059</v>
      </c>
      <c r="D62" s="160">
        <v>2357</v>
      </c>
      <c r="E62" s="164">
        <v>4416</v>
      </c>
    </row>
    <row r="63" spans="1:60" x14ac:dyDescent="0.25">
      <c r="A63" s="46" t="s">
        <v>28</v>
      </c>
      <c r="B63" s="150" t="s">
        <v>15</v>
      </c>
      <c r="C63" s="156">
        <v>542</v>
      </c>
      <c r="D63" s="160">
        <v>586</v>
      </c>
      <c r="E63" s="164">
        <v>1128</v>
      </c>
    </row>
    <row r="64" spans="1:60" x14ac:dyDescent="0.25">
      <c r="A64" s="46" t="s">
        <v>29</v>
      </c>
      <c r="B64" s="152" t="s">
        <v>16</v>
      </c>
      <c r="C64" s="157">
        <v>454</v>
      </c>
      <c r="D64" s="161">
        <v>503</v>
      </c>
      <c r="E64" s="165">
        <v>957</v>
      </c>
    </row>
    <row r="65" spans="1:5" x14ac:dyDescent="0.25">
      <c r="A65" s="46" t="s">
        <v>19</v>
      </c>
      <c r="B65" s="151" t="s">
        <v>17</v>
      </c>
      <c r="C65" s="158">
        <v>7898</v>
      </c>
      <c r="D65" s="162">
        <v>8840</v>
      </c>
      <c r="E65" s="166">
        <v>16738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20</vt:i4>
      </vt:variant>
    </vt:vector>
  </HeadingPairs>
  <TitlesOfParts>
    <vt:vector size="23" baseType="lpstr">
      <vt:lpstr>Dashboard</vt:lpstr>
      <vt:lpstr>Liste</vt:lpstr>
      <vt:lpstr>Daten</vt:lpstr>
      <vt:lpstr>AL_Frauen_Alter_RGS_akt_Mon_Crosstab1_Crosstab1</vt:lpstr>
      <vt:lpstr>AL_Frauen_Alter_RGS_akt_Mon_Crosstab1_Crosstab1_Columns</vt:lpstr>
      <vt:lpstr>AL_Frauen_Alter_RGS_akt_Mon_Crosstab1_Crosstab1_Measure</vt:lpstr>
      <vt:lpstr>AL_Frauen_Alter_RGS_akt_Mon_Crosstab1_Crosstab1_Rows</vt:lpstr>
      <vt:lpstr>AL_Frauen_Ausbildung_RGS_akt_Mon1_Crosstab1_Crosstab1</vt:lpstr>
      <vt:lpstr>AL_Frauen_Ausbildung_RGS_akt_Mon1_Crosstab1_Crosstab1_Columns</vt:lpstr>
      <vt:lpstr>AL_Frauen_Ausbildung_RGS_akt_Mon1_Crosstab1_Crosstab1_Measure</vt:lpstr>
      <vt:lpstr>AL_Frauen_Ausbildung_RGS_akt_Mon1_Crosstab1_Crosstab1_Rows</vt:lpstr>
      <vt:lpstr>AL_Geschlecht_akt_Mon_Crosstab1_Crosstab1</vt:lpstr>
      <vt:lpstr>AL_Geschlecht_akt_Mon_Crosstab1_Crosstab1_Columns</vt:lpstr>
      <vt:lpstr>AL_Geschlecht_akt_Mon_Crosstab1_Crosstab1_Measure</vt:lpstr>
      <vt:lpstr>AL_Geschlecht_akt_Mon_Crosstab1_Crosstab1_Rows</vt:lpstr>
      <vt:lpstr>AL_WE_Geschlecht_Alter_RGS_akt_Mon_Crosstab1_Crosstab1</vt:lpstr>
      <vt:lpstr>AL_WE_Geschlecht_Alter_RGS_akt_Mon_Crosstab1_Crosstab1_Columns</vt:lpstr>
      <vt:lpstr>AL_WE_Geschlecht_Alter_RGS_akt_Mon_Crosstab1_Crosstab1_Measure</vt:lpstr>
      <vt:lpstr>AL_WE_Geschlecht_Alter_RGS_akt_Mon_Crosstab1_Crosstab1_Rows</vt:lpstr>
      <vt:lpstr>AL_WE_Geschlecht_Ausbildung_RGS_akt_Mon_Crosstab1_Crosstab1</vt:lpstr>
      <vt:lpstr>AL_WE_Geschlecht_Ausbildung_RGS_akt_Mon_Crosstab1_Crosstab1_Columns</vt:lpstr>
      <vt:lpstr>AL_WE_Geschlecht_Ausbildung_RGS_akt_Mon_Crosstab1_Crosstab1_Measure</vt:lpstr>
      <vt:lpstr>AL_WE_Geschlecht_Ausbildung_RGS_akt_Mon_Crosstab1_Crosstab1_Rows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Krassnig  MA</dc:creator>
  <cp:lastModifiedBy>Katharina Krassnig MA</cp:lastModifiedBy>
  <cp:lastPrinted>2024-02-12T13:22:46Z</cp:lastPrinted>
  <dcterms:created xsi:type="dcterms:W3CDTF">2024-01-16T10:00:58Z</dcterms:created>
  <dcterms:modified xsi:type="dcterms:W3CDTF">2024-05-02T12:14:15Z</dcterms:modified>
</cp:coreProperties>
</file>