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U:\Abt 6 (BGF)\Dateien_Krassnig\Schulung\"/>
    </mc:Choice>
  </mc:AlternateContent>
  <xr:revisionPtr revIDLastSave="0" documentId="13_ncr:1_{3556EFE3-5B61-4A4E-9CBF-F18F9830F49C}" xr6:coauthVersionLast="47" xr6:coauthVersionMax="47" xr10:uidLastSave="{00000000-0000-0000-0000-000000000000}"/>
  <workbookProtection workbookAlgorithmName="SHA-512" workbookHashValue="cB0cL3YDR5cHUcIVOkNGy+GuJL9RwZJShzRuknLJZo8ypFmjCk4jlQgpVO/EmIJdIsRiOUG04PUQ2Z4v9oWlwA==" workbookSaltValue="gb57HsJ3bWZo+SiqYgUmvA==" workbookSpinCount="100000" lockStructure="1"/>
  <bookViews>
    <workbookView xWindow="-120" yWindow="-120" windowWidth="29040" windowHeight="15720" firstSheet="1" activeTab="1" xr2:uid="{00000000-000D-0000-FFFF-FFFF00000000}"/>
  </bookViews>
  <sheets>
    <sheet name="Cognos_Office_Connection_Cache" sheetId="2" state="veryHidden" r:id="rId1"/>
    <sheet name="Dashboard" sheetId="5" r:id="rId2"/>
    <sheet name="Liste" sheetId="4" state="hidden" r:id="rId3"/>
    <sheet name="Daten" sheetId="6" state="hidden" r:id="rId4"/>
  </sheets>
  <externalReferences>
    <externalReference r:id="rId5"/>
  </externalReferences>
  <definedNames>
    <definedName name="AL_Frauen_Alter_RGS_akt_Mon_Crosstab1_Crosstab1">Daten!$C$18:$H$26</definedName>
    <definedName name="AL_Frauen_Alter_RGS_akt_Mon_Crosstab1_Crosstab1_Columns">Daten!$C$17:$H$17</definedName>
    <definedName name="AL_Frauen_Alter_RGS_akt_Mon_Crosstab1_Crosstab1_Measure">Daten!$B$17</definedName>
    <definedName name="AL_Frauen_Alter_RGS_akt_Mon_Crosstab1_Crosstab1_Rows">Daten!$B$18:$B$26</definedName>
    <definedName name="AL_Frauen_Ausbildung_RGS_akt_Mon_Crosstab1_Crosstab1">Daten!$C$6:$J$14</definedName>
    <definedName name="AL_Frauen_Ausbildung_RGS_akt_Mon_Crosstab1_Crosstab1_Columns">Daten!$C$5:$J$5</definedName>
    <definedName name="AL_Frauen_Ausbildung_RGS_akt_Mon_Crosstab1_Crosstab1_Measure">Daten!$B$5</definedName>
    <definedName name="AL_Frauen_Ausbildung_RGS_akt_Mon_Crosstab1_Crosstab1_Rows">Daten!$B$6:$B$14</definedName>
    <definedName name="AL_Geschlecht_akt_Mon_Crosstab1_Crosstab1">Daten!$C$57:$E$65</definedName>
    <definedName name="AL_Geschlecht_akt_Mon_Crosstab1_Crosstab1_Columns">Daten!$C$55:$E$56</definedName>
    <definedName name="AL_Geschlecht_akt_Mon_Crosstab1_Crosstab1_Measure">Daten!$B$55</definedName>
    <definedName name="AL_Geschlecht_akt_Mon_Crosstab1_Crosstab1_Rows">Daten!$B$57:$B$65</definedName>
    <definedName name="AL_WE_Geschlecht_Alter_RGS_akt_Mon_Crosstab1_Crosstab1">Daten!$C$44:$T$52</definedName>
    <definedName name="AL_WE_Geschlecht_Alter_RGS_akt_Mon_Crosstab1_Crosstab1_Columns">Daten!$C$42:$T$43</definedName>
    <definedName name="AL_WE_Geschlecht_Alter_RGS_akt_Mon_Crosstab1_Crosstab1_Measure">Daten!$B$42</definedName>
    <definedName name="AL_WE_Geschlecht_Alter_RGS_akt_Mon_Crosstab1_Crosstab1_Rows">Daten!$B$44:$B$52</definedName>
    <definedName name="AL_WE_Geschlecht_Ausbildung_RGS_akt_Mon_Crosstab1_Crosstab1">Daten!$C$31:$Z$39</definedName>
    <definedName name="AL_WE_Geschlecht_Ausbildung_RGS_akt_Mon_Crosstab1_Crosstab1_1">Daten!$C$31:$Z$39</definedName>
    <definedName name="AL_WE_Geschlecht_Ausbildung_RGS_akt_Mon_Crosstab1_Crosstab1_1_Columns">Daten!$C$29:$Z$30</definedName>
    <definedName name="AL_WE_Geschlecht_Ausbildung_RGS_akt_Mon_Crosstab1_Crosstab1_1_Measure">Daten!$B$29</definedName>
    <definedName name="AL_WE_Geschlecht_Ausbildung_RGS_akt_Mon_Crosstab1_Crosstab1_1_Rows">Daten!$B$31:$B$39</definedName>
    <definedName name="Frauen_Alter">OFFSET(Daten!$N$17,Dashboard!$B$7,1,1,3)</definedName>
    <definedName name="Frauen_Alter_RGS">OFFSET(Daten!$N$17,Dashboard!$B$7,0,1,1)</definedName>
    <definedName name="Frauen_Anteil_Ältere">OFFSET(Daten!$R$17,Dashboard!$B$7,2,1,1)</definedName>
    <definedName name="Frauen_Anteil_Jug">OFFSET(Daten!$R$17,Dashboard!$B$7,1,1,1)</definedName>
    <definedName name="Frauen_Ausb_RGS">OFFSET(Daten!$B$5,Dashboard!$B$7,0,1,1)</definedName>
    <definedName name="Frauen_Ausbildung">OFFSET(Daten!$B$5,Dashboard!$B$7,1,1,5)</definedName>
    <definedName name="WE_Anteil_Ältere">OFFSET(Daten!$BF$43,Dashboard!$B$7,2,1,1)</definedName>
    <definedName name="WE_Anteil_Jug">OFFSET(Daten!$BF$43,Dashboard!$B$7,1,1,1)</definedName>
    <definedName name="WE_Beschr_AK">OFFSET(Daten!$AX$30,Dashboard!$B$7,5,1,1)</definedName>
    <definedName name="WE_Beschr_Ältere">OFFSET(Daten!$AX$43,Dashboard!$B$7,3,1,1)</definedName>
    <definedName name="WE_Beschr_HA">OFFSET(Daten!$AX$30,Dashboard!$B$7,4,1,1)</definedName>
    <definedName name="WE_Beschr_Haupt">OFFSET(Daten!$AX$43,Dashboard!$B$7,2,1,1)</definedName>
    <definedName name="WE_Beschr_Jug">OFFSET(Daten!$AX$43,Dashboard!$B$7,1,1,1)</definedName>
    <definedName name="WE_Beschr_LS">OFFSET(Daten!$AX$30,Dashboard!$B$7,2,1,1)</definedName>
    <definedName name="WE_Beschr_MA">OFFSET(Daten!$AX$30,Dashboard!$B$7,3,1,1)</definedName>
    <definedName name="WE_Beschr_PS">OFFSET(Daten!$AX$30,Dashboard!$B$7,1,1,1)</definedName>
    <definedName name="WE_Frauen_Alter">OFFSET(Daten!$AH$43,Dashboard!$B$7,1,1,3)</definedName>
    <definedName name="WE_Frauen_Ausb">OFFSET(Daten!$AB$29,Dashboard!$B$7+1,1,1,5)</definedName>
    <definedName name="WE_Ges_Ausb">OFFSET(Daten!$AP$29,Dashboard!$B$7+1,1,1,5)</definedName>
    <definedName name="WE_Gesamt_Alter">OFFSET(Daten!$AR$43,Dashboard!$B$7,1,1,3)</definedName>
    <definedName name="WE_Männer_Alter">OFFSET(Daten!$AM$43,Dashboard!$B$7,1,1,3)</definedName>
    <definedName name="WE_Männer_Ausb">OFFSET(Daten!$AI$29,Dashboard!$B$7+1,1,1,5)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44" i="6" l="1"/>
  <c r="BA45" i="6"/>
  <c r="BA46" i="6"/>
  <c r="BA47" i="6"/>
  <c r="BA48" i="6"/>
  <c r="BA49" i="6"/>
  <c r="BA50" i="6"/>
  <c r="BA51" i="6"/>
  <c r="BA52" i="6"/>
  <c r="BA44" i="6"/>
  <c r="AZ45" i="6"/>
  <c r="AZ46" i="6"/>
  <c r="AZ47" i="6"/>
  <c r="AZ48" i="6"/>
  <c r="AZ49" i="6"/>
  <c r="AZ50" i="6"/>
  <c r="AZ51" i="6"/>
  <c r="AZ52" i="6"/>
  <c r="AZ44" i="6"/>
  <c r="BG45" i="6"/>
  <c r="BG46" i="6"/>
  <c r="BG47" i="6"/>
  <c r="BG48" i="6"/>
  <c r="BG49" i="6"/>
  <c r="BG50" i="6"/>
  <c r="BG51" i="6"/>
  <c r="BG52" i="6"/>
  <c r="AP45" i="6"/>
  <c r="AP46" i="6"/>
  <c r="AP47" i="6"/>
  <c r="AP48" i="6"/>
  <c r="AP49" i="6"/>
  <c r="AP50" i="6"/>
  <c r="AP51" i="6"/>
  <c r="AP52" i="6"/>
  <c r="AP44" i="6"/>
  <c r="AO45" i="6"/>
  <c r="AO46" i="6"/>
  <c r="AO47" i="6"/>
  <c r="AO48" i="6"/>
  <c r="AO49" i="6"/>
  <c r="AO50" i="6"/>
  <c r="AO51" i="6"/>
  <c r="AO52" i="6"/>
  <c r="AO44" i="6"/>
  <c r="AK45" i="6"/>
  <c r="BH45" i="6" s="1"/>
  <c r="AK46" i="6"/>
  <c r="BH46" i="6" s="1"/>
  <c r="AK47" i="6"/>
  <c r="BH47" i="6" s="1"/>
  <c r="AK48" i="6"/>
  <c r="BH48" i="6" s="1"/>
  <c r="AK49" i="6"/>
  <c r="BH49" i="6" s="1"/>
  <c r="AK50" i="6"/>
  <c r="BH50" i="6" s="1"/>
  <c r="AK51" i="6"/>
  <c r="BH51" i="6" s="1"/>
  <c r="AK52" i="6"/>
  <c r="BH52" i="6" s="1"/>
  <c r="AK44" i="6"/>
  <c r="BH44" i="6" s="1"/>
  <c r="AJ45" i="6"/>
  <c r="AJ46" i="6"/>
  <c r="AJ47" i="6"/>
  <c r="AJ48" i="6"/>
  <c r="AJ49" i="6"/>
  <c r="AJ50" i="6"/>
  <c r="AJ51" i="6"/>
  <c r="AJ52" i="6"/>
  <c r="AJ44" i="6"/>
  <c r="AY44" i="6"/>
  <c r="Q19" i="6"/>
  <c r="Q20" i="6"/>
  <c r="Q21" i="6"/>
  <c r="Q22" i="6"/>
  <c r="Q23" i="6"/>
  <c r="Q24" i="6"/>
  <c r="Q25" i="6"/>
  <c r="Q26" i="6"/>
  <c r="Q18" i="6"/>
  <c r="Q17" i="6"/>
  <c r="T19" i="6"/>
  <c r="T20" i="6"/>
  <c r="T21" i="6"/>
  <c r="T22" i="6"/>
  <c r="T23" i="6"/>
  <c r="T24" i="6"/>
  <c r="T25" i="6"/>
  <c r="T26" i="6"/>
  <c r="T18" i="6"/>
  <c r="S19" i="6"/>
  <c r="S20" i="6"/>
  <c r="S21" i="6"/>
  <c r="S22" i="6"/>
  <c r="S23" i="6"/>
  <c r="S24" i="6"/>
  <c r="S25" i="6"/>
  <c r="S26" i="6"/>
  <c r="S18" i="6"/>
  <c r="P19" i="6"/>
  <c r="P20" i="6"/>
  <c r="P21" i="6"/>
  <c r="P22" i="6"/>
  <c r="P23" i="6"/>
  <c r="P24" i="6"/>
  <c r="P25" i="6"/>
  <c r="P26" i="6"/>
  <c r="P18" i="6"/>
  <c r="P17" i="6"/>
  <c r="S1" i="5"/>
  <c r="AY45" i="6" l="1"/>
  <c r="AY46" i="6"/>
  <c r="AY47" i="6"/>
  <c r="AY48" i="6"/>
  <c r="AY49" i="6"/>
  <c r="AY50" i="6"/>
  <c r="AY51" i="6"/>
  <c r="AY52" i="6"/>
  <c r="AN45" i="6"/>
  <c r="AN46" i="6"/>
  <c r="AN47" i="6"/>
  <c r="AN48" i="6"/>
  <c r="AN49" i="6"/>
  <c r="AN50" i="6"/>
  <c r="AN51" i="6"/>
  <c r="AN52" i="6"/>
  <c r="AN44" i="6"/>
  <c r="AI45" i="6"/>
  <c r="AI46" i="6"/>
  <c r="AI47" i="6"/>
  <c r="AI48" i="6"/>
  <c r="AI49" i="6"/>
  <c r="AI50" i="6"/>
  <c r="AI51" i="6"/>
  <c r="AI52" i="6"/>
  <c r="AI44" i="6"/>
  <c r="AT44" i="6" l="1"/>
  <c r="AU45" i="6"/>
  <c r="AU50" i="6"/>
  <c r="AT52" i="6"/>
  <c r="AS51" i="6"/>
  <c r="AT49" i="6"/>
  <c r="AU48" i="6"/>
  <c r="AU47" i="6"/>
  <c r="AS50" i="6"/>
  <c r="AU49" i="6"/>
  <c r="AU46" i="6"/>
  <c r="AS49" i="6"/>
  <c r="AT51" i="6"/>
  <c r="AT50" i="6"/>
  <c r="AU52" i="6"/>
  <c r="AU51" i="6"/>
  <c r="AU44" i="6"/>
  <c r="AS48" i="6"/>
  <c r="AT48" i="6"/>
  <c r="AS47" i="6"/>
  <c r="AT47" i="6"/>
  <c r="AT46" i="6"/>
  <c r="AT45" i="6"/>
  <c r="AS46" i="6"/>
  <c r="AS44" i="6"/>
  <c r="AS45" i="6"/>
  <c r="AS52" i="6"/>
  <c r="AY32" i="6"/>
  <c r="AZ32" i="6"/>
  <c r="BA32" i="6"/>
  <c r="BB32" i="6"/>
  <c r="BC32" i="6"/>
  <c r="AY33" i="6"/>
  <c r="AZ33" i="6"/>
  <c r="BA33" i="6"/>
  <c r="BB33" i="6"/>
  <c r="BC33" i="6"/>
  <c r="AY34" i="6"/>
  <c r="AZ34" i="6"/>
  <c r="BA34" i="6"/>
  <c r="BB34" i="6"/>
  <c r="BC34" i="6"/>
  <c r="AY35" i="6"/>
  <c r="AZ35" i="6"/>
  <c r="BA35" i="6"/>
  <c r="BB35" i="6"/>
  <c r="BC35" i="6"/>
  <c r="AY36" i="6"/>
  <c r="AZ36" i="6"/>
  <c r="BA36" i="6"/>
  <c r="BB36" i="6"/>
  <c r="BC36" i="6"/>
  <c r="AY37" i="6"/>
  <c r="AZ37" i="6"/>
  <c r="BA37" i="6"/>
  <c r="BB37" i="6"/>
  <c r="BC37" i="6"/>
  <c r="AY38" i="6"/>
  <c r="AZ38" i="6"/>
  <c r="BA38" i="6"/>
  <c r="BB38" i="6"/>
  <c r="BC38" i="6"/>
  <c r="AY39" i="6"/>
  <c r="AZ39" i="6"/>
  <c r="BA39" i="6"/>
  <c r="BB39" i="6"/>
  <c r="BC39" i="6"/>
  <c r="BC31" i="6"/>
  <c r="BB31" i="6"/>
  <c r="BA31" i="6"/>
  <c r="AZ31" i="6"/>
  <c r="AY31" i="6"/>
  <c r="AP30" i="6" l="1"/>
  <c r="AQ30" i="6"/>
  <c r="AR30" i="6"/>
  <c r="AS30" i="6"/>
  <c r="AT30" i="6"/>
  <c r="AU30" i="6"/>
  <c r="AP31" i="6"/>
  <c r="AP32" i="6"/>
  <c r="AP33" i="6"/>
  <c r="AP34" i="6"/>
  <c r="AP35" i="6"/>
  <c r="AP36" i="6"/>
  <c r="AP37" i="6"/>
  <c r="AP38" i="6"/>
  <c r="AP39" i="6"/>
  <c r="AI30" i="6"/>
  <c r="AJ30" i="6"/>
  <c r="AK30" i="6"/>
  <c r="AL30" i="6"/>
  <c r="AM30" i="6"/>
  <c r="AN30" i="6"/>
  <c r="AI31" i="6"/>
  <c r="AJ31" i="6"/>
  <c r="AK31" i="6"/>
  <c r="AL31" i="6"/>
  <c r="AM31" i="6"/>
  <c r="AN31" i="6"/>
  <c r="AI32" i="6"/>
  <c r="AJ32" i="6"/>
  <c r="AK32" i="6"/>
  <c r="AL32" i="6"/>
  <c r="AM32" i="6"/>
  <c r="AN32" i="6"/>
  <c r="AI33" i="6"/>
  <c r="AJ33" i="6"/>
  <c r="AK33" i="6"/>
  <c r="AL33" i="6"/>
  <c r="AM33" i="6"/>
  <c r="AN33" i="6"/>
  <c r="AI34" i="6"/>
  <c r="AJ34" i="6"/>
  <c r="AK34" i="6"/>
  <c r="AL34" i="6"/>
  <c r="AM34" i="6"/>
  <c r="AN34" i="6"/>
  <c r="AI35" i="6"/>
  <c r="AJ35" i="6"/>
  <c r="AK35" i="6"/>
  <c r="AL35" i="6"/>
  <c r="AM35" i="6"/>
  <c r="AN35" i="6"/>
  <c r="AI36" i="6"/>
  <c r="AJ36" i="6"/>
  <c r="AK36" i="6"/>
  <c r="AL36" i="6"/>
  <c r="AM36" i="6"/>
  <c r="AN36" i="6"/>
  <c r="AI37" i="6"/>
  <c r="AJ37" i="6"/>
  <c r="AK37" i="6"/>
  <c r="AL37" i="6"/>
  <c r="AM37" i="6"/>
  <c r="AN37" i="6"/>
  <c r="AI38" i="6"/>
  <c r="AJ38" i="6"/>
  <c r="AK38" i="6"/>
  <c r="AL38" i="6"/>
  <c r="AM38" i="6"/>
  <c r="AN38" i="6"/>
  <c r="AI39" i="6"/>
  <c r="AJ39" i="6"/>
  <c r="AK39" i="6"/>
  <c r="AL39" i="6"/>
  <c r="AM39" i="6"/>
  <c r="AN39" i="6"/>
  <c r="AB29" i="6"/>
  <c r="AC29" i="6"/>
  <c r="AD29" i="6"/>
  <c r="AE29" i="6"/>
  <c r="AF29" i="6"/>
  <c r="AG29" i="6"/>
  <c r="AB30" i="6"/>
  <c r="AC30" i="6"/>
  <c r="AD30" i="6"/>
  <c r="AE30" i="6"/>
  <c r="AF30" i="6"/>
  <c r="AG30" i="6"/>
  <c r="AB31" i="6"/>
  <c r="AC31" i="6"/>
  <c r="AD31" i="6"/>
  <c r="AE31" i="6"/>
  <c r="AF31" i="6"/>
  <c r="AG31" i="6"/>
  <c r="AB32" i="6"/>
  <c r="AC32" i="6"/>
  <c r="AD32" i="6"/>
  <c r="AE32" i="6"/>
  <c r="AF32" i="6"/>
  <c r="AG32" i="6"/>
  <c r="AB33" i="6"/>
  <c r="AC33" i="6"/>
  <c r="AD33" i="6"/>
  <c r="AE33" i="6"/>
  <c r="AF33" i="6"/>
  <c r="AG33" i="6"/>
  <c r="AB34" i="6"/>
  <c r="AC34" i="6"/>
  <c r="AD34" i="6"/>
  <c r="AE34" i="6"/>
  <c r="AF34" i="6"/>
  <c r="AG34" i="6"/>
  <c r="AB35" i="6"/>
  <c r="AC35" i="6"/>
  <c r="AD35" i="6"/>
  <c r="AE35" i="6"/>
  <c r="AF35" i="6"/>
  <c r="AG35" i="6"/>
  <c r="AB36" i="6"/>
  <c r="AC36" i="6"/>
  <c r="AD36" i="6"/>
  <c r="AE36" i="6"/>
  <c r="AF36" i="6"/>
  <c r="AG36" i="6"/>
  <c r="AB37" i="6"/>
  <c r="AC37" i="6"/>
  <c r="AD37" i="6"/>
  <c r="AE37" i="6"/>
  <c r="AF37" i="6"/>
  <c r="AG37" i="6"/>
  <c r="AB38" i="6"/>
  <c r="AC38" i="6"/>
  <c r="AD38" i="6"/>
  <c r="AE38" i="6"/>
  <c r="AF38" i="6"/>
  <c r="AG38" i="6"/>
  <c r="AB39" i="6"/>
  <c r="AC39" i="6"/>
  <c r="AD39" i="6"/>
  <c r="AE39" i="6"/>
  <c r="AF39" i="6"/>
  <c r="AG39" i="6"/>
  <c r="AU36" i="6" l="1"/>
  <c r="AT36" i="6"/>
  <c r="AQ36" i="6"/>
  <c r="AR36" i="6"/>
  <c r="AS36" i="6"/>
  <c r="AQ32" i="6"/>
  <c r="AS32" i="6"/>
  <c r="AU32" i="6"/>
  <c r="AR32" i="6"/>
  <c r="AT32" i="6"/>
  <c r="AQ37" i="6"/>
  <c r="AR37" i="6"/>
  <c r="AU37" i="6"/>
  <c r="AS37" i="6"/>
  <c r="AT37" i="6"/>
  <c r="AT33" i="6"/>
  <c r="AU33" i="6"/>
  <c r="AS33" i="6"/>
  <c r="AR33" i="6"/>
  <c r="AQ33" i="6"/>
  <c r="AQ34" i="6"/>
  <c r="AU34" i="6"/>
  <c r="AS34" i="6"/>
  <c r="AT34" i="6"/>
  <c r="AR34" i="6"/>
  <c r="AS38" i="6"/>
  <c r="AU38" i="6"/>
  <c r="AT38" i="6"/>
  <c r="AQ38" i="6"/>
  <c r="AR38" i="6"/>
  <c r="AR39" i="6"/>
  <c r="AS39" i="6"/>
  <c r="AT39" i="6"/>
  <c r="AQ39" i="6"/>
  <c r="AU39" i="6"/>
  <c r="AR35" i="6"/>
  <c r="AS35" i="6"/>
  <c r="AT35" i="6"/>
  <c r="AQ35" i="6"/>
  <c r="AU35" i="6"/>
  <c r="AR31" i="6"/>
  <c r="AS31" i="6"/>
  <c r="AU31" i="6"/>
  <c r="AT31" i="6"/>
  <c r="AQ31" i="6"/>
  <c r="N17" i="6"/>
  <c r="O17" i="6"/>
  <c r="N18" i="6"/>
  <c r="O18" i="6"/>
  <c r="N19" i="6"/>
  <c r="O19" i="6"/>
  <c r="N20" i="6"/>
  <c r="O20" i="6"/>
  <c r="N21" i="6"/>
  <c r="O21" i="6"/>
  <c r="N22" i="6"/>
  <c r="O22" i="6"/>
  <c r="N23" i="6"/>
  <c r="O23" i="6"/>
  <c r="N24" i="6"/>
  <c r="O24" i="6"/>
  <c r="N25" i="6"/>
  <c r="O25" i="6"/>
  <c r="N26" i="6"/>
  <c r="O26" i="6"/>
  <c r="B7" i="5" l="1"/>
  <c r="S20" i="5" l="1"/>
  <c r="AH10" i="5"/>
  <c r="O20" i="5"/>
  <c r="AH7" i="5"/>
  <c r="J20" i="5"/>
  <c r="E20" i="5"/>
  <c r="AK7" i="5"/>
  <c r="AH4" i="5"/>
  <c r="BC44" i="6"/>
  <c r="BE44" i="6"/>
  <c r="BD44" i="6"/>
  <c r="BG31" i="6"/>
  <c r="BH31" i="6"/>
  <c r="BI31" i="6"/>
  <c r="BF31" i="6"/>
  <c r="BE31" i="6"/>
  <c r="T51" i="5"/>
  <c r="N13" i="5" l="1"/>
  <c r="E13" i="5"/>
</calcChain>
</file>

<file path=xl/sharedStrings.xml><?xml version="1.0" encoding="utf-8"?>
<sst xmlns="http://schemas.openxmlformats.org/spreadsheetml/2006/main" count="242" uniqueCount="67">
  <si>
    <t>Bestand</t>
  </si>
  <si>
    <t>Pflichtschulausbildung</t>
  </si>
  <si>
    <t>Lehrausbildung</t>
  </si>
  <si>
    <t>Mittlere Ausbildung</t>
  </si>
  <si>
    <t>Hoehere Ausbildung</t>
  </si>
  <si>
    <t>Akademische Ausbildung</t>
  </si>
  <si>
    <t>Ungeklaert</t>
  </si>
  <si>
    <t>K.A.</t>
  </si>
  <si>
    <t>Ausbildung</t>
  </si>
  <si>
    <t>201-Feldkirchen</t>
  </si>
  <si>
    <t>202-Hermagor</t>
  </si>
  <si>
    <t>203-Klagenfurt</t>
  </si>
  <si>
    <t>204-Spittal/Drau</t>
  </si>
  <si>
    <t>205-St. Veit/Glan</t>
  </si>
  <si>
    <t>206-Villach</t>
  </si>
  <si>
    <t>207-Völkermarkt</t>
  </si>
  <si>
    <t>208-Wolfsberg</t>
  </si>
  <si>
    <t>Ktn</t>
  </si>
  <si>
    <t>EDATUM(HEUTE();-1)</t>
  </si>
  <si>
    <t>Kärnten</t>
  </si>
  <si>
    <t>Metall/Elektro</t>
  </si>
  <si>
    <t>Feldkirchen</t>
  </si>
  <si>
    <t>Hermagor</t>
  </si>
  <si>
    <t>Klagenfurt</t>
  </si>
  <si>
    <t>Spittal/Drau</t>
  </si>
  <si>
    <t>St. Veit/Glan</t>
  </si>
  <si>
    <t>Villach</t>
  </si>
  <si>
    <t>Völkermarkt</t>
  </si>
  <si>
    <t>Wolfsberg</t>
  </si>
  <si>
    <t>Pflichtschule</t>
  </si>
  <si>
    <t>Lehr-
abschluss</t>
  </si>
  <si>
    <t>Mittlere
Schule</t>
  </si>
  <si>
    <t>Höhere
Schule</t>
  </si>
  <si>
    <t>Akademische
Ausbildung</t>
  </si>
  <si>
    <t>=DATENREIHE(Dashboard_Frauen_WE.xlsx!Frauen_Ausb_RGS;Liste!$A$16:$E$16;Dashboard_Frauen_WE.xlsx!Frauen_Ausbildung;1)</t>
  </si>
  <si>
    <t>Jugendliche &lt;25 Jahre</t>
  </si>
  <si>
    <t>Haupterwerbsalter 25 bis 49 Jahre</t>
  </si>
  <si>
    <t>Ältere über 50 Jahre</t>
  </si>
  <si>
    <t>=DATENREIHE(Dashboard_Frauen_WE.xlsx!Frauen_Alter_RGS;Liste!$A$16:$E$16;Dashboard_Frauen_WE.xlsx!Frauen_Alter;1)</t>
  </si>
  <si>
    <t>Frauen</t>
  </si>
  <si>
    <t>Männer und altern. Geschl.</t>
  </si>
  <si>
    <t>Geschlecht</t>
  </si>
  <si>
    <t>f. Säule</t>
  </si>
  <si>
    <t>f. Beschrift</t>
  </si>
  <si>
    <t>Männer</t>
  </si>
  <si>
    <t>Gesamt</t>
  </si>
  <si>
    <t>f.Beschrift</t>
  </si>
  <si>
    <t>Anteil Jug.</t>
  </si>
  <si>
    <t>Anteil 50+</t>
  </si>
  <si>
    <t>Anteil Jug</t>
  </si>
  <si>
    <t>Auswahl Bezirk</t>
  </si>
  <si>
    <t>Ingesamt sind &amp;TEXT(T13;"0.0")&amp;" sofort verfügbare offene Stellen in "&amp;TEXT(T18;"Text")&amp;" gemeldet."</t>
  </si>
  <si>
    <t>Frauen nach Bezirk</t>
  </si>
  <si>
    <t>Derzeit befinden sich in "&amp;TEXT(AH4;"Text")&amp;" "&amp;Text(AH7;"0.0")&amp;" Frauen.</t>
  </si>
  <si>
    <t>Bestand* arbeitslos vorgemerkter Frauen nach Ausbildung und aktuellem Monat.</t>
  </si>
  <si>
    <t>Bestand* arbeitslos vorgemerkter Frauen nach Alter und aktuellem Monat.</t>
  </si>
  <si>
    <t>Derzeit befinden sich in "&amp;TEXT(AH4;"Text")&amp;" "&amp;Text(AH7;"0.0")&amp;" Wiedereinsteiger_innen als arbeitslos vorgemerkt.</t>
  </si>
  <si>
    <t>WE nach Bezirk</t>
  </si>
  <si>
    <t>Arbeitsmarkt Kärnten - 
Arbeitslose Frauen und Wiedereinsteiger_innen (WE) nach Alter und Ausbildung</t>
  </si>
  <si>
    <t>Bestand* arbeitslos vorgemerkter Wiedereinsteiger_innen nach Ausbildung und aktuellem Monat.</t>
  </si>
  <si>
    <t>Bestand* arbeitslos vorgemerkter Wiedereinsteiger_innen nach Alter und aktuellem Monat.</t>
  </si>
  <si>
    <t>Jugendliche unter 25 Jahre</t>
  </si>
  <si>
    <t>Erwachsene 25 bis unter 50 Jahre</t>
  </si>
  <si>
    <t>50 Jahre und älter</t>
  </si>
  <si>
    <t>Andere</t>
  </si>
  <si>
    <t>Alter</t>
  </si>
  <si>
    <t>2025/Nov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</si>
</sst>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mmm\/yyyy"/>
    <numFmt numFmtId="165" formatCode="0.0"/>
    <numFmt numFmtId="166" formatCode="_-* #,##0_-;\-* #,##0_-;_-* &quot;-&quot;??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b/>
      <sz val="8"/>
      <color rgb="FFFFFFFF"/>
      <name val="Arial"/>
      <family val="2"/>
    </font>
    <font>
      <sz val="8"/>
      <color rgb="FF454545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4F9F"/>
      <name val="Verdana"/>
      <family val="2"/>
    </font>
    <font>
      <sz val="12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6"/>
      <color rgb="FFE4002D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E4002D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FFFF"/>
      <name val="Verdana"/>
      <family val="2"/>
    </font>
    <font>
      <sz val="11"/>
      <color theme="1"/>
      <name val="Verdana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8"/>
      <color rgb="FF31455E"/>
      <name val="Arial"/>
      <family val="2"/>
    </font>
    <font>
      <b/>
      <sz val="8"/>
      <color rgb="FF222222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8"/>
      <color rgb="FFE4002D"/>
      <name val="Arial"/>
      <family val="2"/>
    </font>
    <font>
      <sz val="15"/>
      <color theme="1"/>
      <name val="Arial"/>
      <family val="2"/>
    </font>
    <font>
      <sz val="15"/>
      <color theme="1" tint="0.249977111117893"/>
      <name val="Arial"/>
      <family val="2"/>
    </font>
    <font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7E5E5"/>
        <bgColor indexed="64"/>
      </patternFill>
    </fill>
    <fill>
      <patternFill patternType="solid">
        <fgColor rgb="FF5F91CB"/>
        <bgColor indexed="64"/>
      </patternFill>
    </fill>
    <fill>
      <patternFill patternType="solid">
        <fgColor rgb="FFDEE6F2"/>
        <bgColor indexed="64"/>
      </patternFill>
    </fill>
    <fill>
      <patternFill patternType="solid">
        <fgColor rgb="FF004F9F"/>
        <bgColor indexed="64"/>
      </patternFill>
    </fill>
    <fill>
      <patternFill patternType="solid">
        <fgColor rgb="FFBDDAF3"/>
        <bgColor indexed="64"/>
      </patternFill>
    </fill>
    <fill>
      <patternFill patternType="solid">
        <fgColor rgb="FFEFF3F7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indexed="64"/>
      </patternFill>
    </fill>
  </fills>
  <borders count="63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93B1CD"/>
      </left>
      <right/>
      <top style="thin">
        <color rgb="FFC0C0C0"/>
      </top>
      <bottom style="thin">
        <color rgb="FF93B1CD"/>
      </bottom>
      <diagonal/>
    </border>
    <border>
      <left style="thin">
        <color rgb="FFC0C0C0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C0C0C0"/>
      </left>
      <right style="thin">
        <color rgb="FFEFEFEF"/>
      </right>
      <top style="thin">
        <color rgb="FFEFEFEF"/>
      </top>
      <bottom/>
      <diagonal/>
    </border>
    <border>
      <left style="thin">
        <color rgb="FFEFEFEF"/>
      </left>
      <right style="thin">
        <color rgb="FFEFEFEF"/>
      </right>
      <top style="thin">
        <color rgb="FFEFEFEF"/>
      </top>
      <bottom/>
      <diagonal/>
    </border>
    <border>
      <left style="thin">
        <color rgb="FF93B1CD"/>
      </left>
      <right/>
      <top style="thin">
        <color rgb="FFEFEFEF"/>
      </top>
      <bottom style="thin">
        <color rgb="FFD5D5D5"/>
      </bottom>
      <diagonal/>
    </border>
    <border>
      <left style="thin">
        <color rgb="FFD5D5D5"/>
      </left>
      <right/>
      <top style="thin">
        <color rgb="FFEFEFEF"/>
      </top>
      <bottom style="thin">
        <color rgb="FFD5D5D5"/>
      </bottom>
      <diagonal/>
    </border>
    <border>
      <left style="thin">
        <color rgb="FFD5D5D5"/>
      </left>
      <right style="thin">
        <color rgb="FFD5D5D5"/>
      </right>
      <top style="thin">
        <color rgb="FFEFEFEF"/>
      </top>
      <bottom style="thin">
        <color rgb="FFD5D5D5"/>
      </bottom>
      <diagonal/>
    </border>
    <border>
      <left/>
      <right/>
      <top/>
      <bottom style="medium">
        <color rgb="FF004F9F"/>
      </bottom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1" tint="0.499984740745262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rgb="FFC0C0C0"/>
      </left>
      <right style="thin">
        <color rgb="FFEFEFEF"/>
      </right>
      <top style="thin">
        <color rgb="FFC0C0C0"/>
      </top>
      <bottom style="thin">
        <color rgb="FFEFEFEF"/>
      </bottom>
      <diagonal/>
    </border>
    <border>
      <left style="thin">
        <color rgb="FFEFEFEF"/>
      </left>
      <right style="thin">
        <color rgb="FFEFEFEF"/>
      </right>
      <top style="thin">
        <color rgb="FFC0C0C0"/>
      </top>
      <bottom style="thin">
        <color rgb="FFEFEFEF"/>
      </bottom>
      <diagonal/>
    </border>
    <border>
      <left style="thin">
        <color rgb="FFC0C0C0"/>
      </left>
      <right style="thin">
        <color rgb="FF93B1CD"/>
      </right>
      <top style="thin">
        <color rgb="FF93B1CD"/>
      </top>
      <bottom/>
      <diagonal/>
    </border>
    <border>
      <left/>
      <right style="thin">
        <color rgb="FFD5D5D5"/>
      </right>
      <top style="thin">
        <color rgb="FF93B1CD"/>
      </top>
      <bottom style="thin">
        <color rgb="FFD5D5D5"/>
      </bottom>
      <diagonal/>
    </border>
    <border>
      <left/>
      <right style="thin">
        <color rgb="FFD5D5D5"/>
      </right>
      <top style="thin">
        <color rgb="FFD5D5D5"/>
      </top>
      <bottom style="thin">
        <color rgb="FFD5D5D5"/>
      </bottom>
      <diagonal/>
    </border>
    <border>
      <left style="thin">
        <color rgb="FFCFCFCF"/>
      </left>
      <right/>
      <top style="thin">
        <color rgb="FF93B1CD"/>
      </top>
      <bottom/>
      <diagonal/>
    </border>
    <border>
      <left style="thin">
        <color rgb="FF93B1CD"/>
      </left>
      <right/>
      <top style="thin">
        <color rgb="FF93B1CD"/>
      </top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EFEFEF"/>
      </left>
      <right/>
      <top style="thin">
        <color rgb="FFC0C0C0"/>
      </top>
      <bottom style="thin">
        <color rgb="FFEFEFEF"/>
      </bottom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 style="thin">
        <color rgb="FFEFEFEF"/>
      </left>
      <right/>
      <top style="thin">
        <color rgb="FFEFEFEF"/>
      </top>
      <bottom/>
      <diagonal/>
    </border>
    <border>
      <left style="thin">
        <color rgb="FFEFEFEF"/>
      </left>
      <right style="thin">
        <color rgb="FFE1E6EC"/>
      </right>
      <top style="thin">
        <color rgb="FF93B1CD"/>
      </top>
      <bottom style="thin">
        <color rgb="FFE1E6EC"/>
      </bottom>
      <diagonal/>
    </border>
    <border>
      <left style="thin">
        <color rgb="FFEFEFEF"/>
      </left>
      <right style="thin">
        <color rgb="FFE1E6EC"/>
      </right>
      <top style="thin">
        <color rgb="FFE1E6EC"/>
      </top>
      <bottom style="thin">
        <color rgb="FFE1E6EC"/>
      </bottom>
      <diagonal/>
    </border>
    <border>
      <left style="thin">
        <color rgb="FFEFEFEF"/>
      </left>
      <right style="thin">
        <color rgb="FFE1E6EC"/>
      </right>
      <top style="thin">
        <color rgb="FFE1E6EC"/>
      </top>
      <bottom/>
      <diagonal/>
    </border>
    <border>
      <left style="thin">
        <color rgb="FFD5D5D5"/>
      </left>
      <right/>
      <top style="thin">
        <color rgb="FFE1E6EC"/>
      </top>
      <bottom style="thin">
        <color rgb="FFD5D5D5"/>
      </bottom>
      <diagonal/>
    </border>
    <border>
      <left style="thin">
        <color rgb="FFD5D5D5"/>
      </left>
      <right style="thin">
        <color rgb="FFD5D5D5"/>
      </right>
      <top style="thin">
        <color rgb="FFE1E6EC"/>
      </top>
      <bottom style="thin">
        <color rgb="FFD5D5D5"/>
      </bottom>
      <diagonal/>
    </border>
    <border>
      <left style="thin">
        <color rgb="FFEFEFEF"/>
      </left>
      <right/>
      <top style="thin">
        <color rgb="FF93B1CD"/>
      </top>
      <bottom style="thin">
        <color rgb="FFE1E6EC"/>
      </bottom>
      <diagonal/>
    </border>
    <border>
      <left style="thin">
        <color rgb="FFEFEFEF"/>
      </left>
      <right/>
      <top style="thin">
        <color rgb="FFE1E6EC"/>
      </top>
      <bottom style="thin">
        <color rgb="FFE1E6EC"/>
      </bottom>
      <diagonal/>
    </border>
    <border>
      <left style="thin">
        <color rgb="FFEFEFEF"/>
      </left>
      <right/>
      <top style="thin">
        <color rgb="FFE1E6EC"/>
      </top>
      <bottom/>
      <diagonal/>
    </border>
    <border>
      <left style="thin">
        <color rgb="FFE1E6EC"/>
      </left>
      <right style="thin">
        <color rgb="FFEFEFEF"/>
      </right>
      <top style="thin">
        <color rgb="FFC0C0C0"/>
      </top>
      <bottom style="thin">
        <color rgb="FFEFEFEF"/>
      </bottom>
      <diagonal/>
    </border>
    <border>
      <left style="thin">
        <color rgb="FFE1E6EC"/>
      </left>
      <right style="thin">
        <color rgb="FFEFEFEF"/>
      </right>
      <top style="thin">
        <color rgb="FFEFEFEF"/>
      </top>
      <bottom style="thin">
        <color rgb="FFEFEFEF"/>
      </bottom>
      <diagonal/>
    </border>
    <border>
      <left style="thin">
        <color rgb="FFE1E6EC"/>
      </left>
      <right style="thin">
        <color rgb="FFEFEFEF"/>
      </right>
      <top style="thin">
        <color rgb="FFEFEFEF"/>
      </top>
      <bottom/>
      <diagonal/>
    </border>
    <border>
      <left/>
      <right/>
      <top style="thin">
        <color rgb="FF93B1CD"/>
      </top>
      <bottom/>
      <diagonal/>
    </border>
    <border>
      <left/>
      <right/>
      <top style="thin">
        <color rgb="FF93B1CD"/>
      </top>
      <bottom style="thin">
        <color rgb="FFD5D5D5"/>
      </bottom>
      <diagonal/>
    </border>
    <border>
      <left/>
      <right/>
      <top style="thin">
        <color rgb="FFD5D5D5"/>
      </top>
      <bottom style="thin">
        <color rgb="FFD5D5D5"/>
      </bottom>
      <diagonal/>
    </border>
    <border>
      <left style="thin">
        <color rgb="FFD5D5D5"/>
      </left>
      <right style="thin">
        <color rgb="FFD5D5D5"/>
      </right>
      <top style="thin">
        <color rgb="FF93B1CD"/>
      </top>
      <bottom style="thin">
        <color rgb="FFD5D5D5"/>
      </bottom>
      <diagonal/>
    </border>
    <border>
      <left style="thin">
        <color rgb="FFD5D5D5"/>
      </left>
      <right style="thin">
        <color rgb="FFD5D5D5"/>
      </right>
      <top style="thin">
        <color rgb="FFD5D5D5"/>
      </top>
      <bottom style="thin">
        <color rgb="FFD5D5D5"/>
      </bottom>
      <diagonal/>
    </border>
    <border>
      <left style="thin">
        <color rgb="FFD5D5D5"/>
      </left>
      <right/>
      <top style="thin">
        <color rgb="FF93B1CD"/>
      </top>
      <bottom style="thin">
        <color rgb="FFD5D5D5"/>
      </bottom>
      <diagonal/>
    </border>
    <border>
      <left style="thin">
        <color rgb="FFD5D5D5"/>
      </left>
      <right/>
      <top style="thin">
        <color rgb="FFD5D5D5"/>
      </top>
      <bottom style="thin">
        <color rgb="FFD5D5D5"/>
      </bottom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93B1CD"/>
      </left>
      <right/>
      <top style="thin">
        <color rgb="FFCCCCCC"/>
      </top>
      <bottom style="thin">
        <color rgb="FFA2C4E0"/>
      </bottom>
      <diagonal/>
    </border>
    <border>
      <left style="thin">
        <color rgb="FFA2C4E0"/>
      </left>
      <right/>
      <top style="thin">
        <color rgb="FFCCCCCC"/>
      </top>
      <bottom style="thin">
        <color rgb="FFA2C4E0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thin">
        <color rgb="FFCCCCCC"/>
      </left>
      <right style="thin">
        <color rgb="FFA2C4E0"/>
      </right>
      <top style="thin">
        <color rgb="FF93B1CD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4">
    <xf numFmtId="0" fontId="0" fillId="0" borderId="0"/>
    <xf numFmtId="0" fontId="4" fillId="4" borderId="0">
      <alignment horizontal="left" vertical="top"/>
    </xf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3" borderId="0">
      <alignment horizontal="left" vertical="top"/>
    </xf>
    <xf numFmtId="0" fontId="2" fillId="2" borderId="0">
      <alignment horizontal="center" vertical="top"/>
    </xf>
    <xf numFmtId="0" fontId="4" fillId="4" borderId="0">
      <alignment horizontal="left" vertical="top"/>
    </xf>
    <xf numFmtId="0" fontId="3" fillId="3" borderId="0">
      <alignment horizontal="left" vertical="top"/>
    </xf>
    <xf numFmtId="0" fontId="2" fillId="2" borderId="0">
      <alignment horizontal="center" vertical="top"/>
    </xf>
    <xf numFmtId="0" fontId="2" fillId="2" borderId="0">
      <alignment horizontal="center" vertical="top"/>
    </xf>
    <xf numFmtId="0" fontId="4" fillId="4" borderId="0">
      <alignment horizontal="left" vertical="top"/>
    </xf>
    <xf numFmtId="0" fontId="18" fillId="7" borderId="0">
      <alignment horizontal="left" vertical="top"/>
    </xf>
    <xf numFmtId="0" fontId="3" fillId="3" borderId="0">
      <alignment horizontal="left" vertical="top"/>
    </xf>
    <xf numFmtId="0" fontId="2" fillId="2" borderId="0">
      <alignment horizontal="center" vertical="top"/>
    </xf>
    <xf numFmtId="0" fontId="4" fillId="4" borderId="0">
      <alignment horizontal="left" vertical="top"/>
    </xf>
    <xf numFmtId="0" fontId="18" fillId="7" borderId="0">
      <alignment horizontal="left" vertical="top"/>
    </xf>
    <xf numFmtId="0" fontId="3" fillId="3" borderId="0">
      <alignment horizontal="left" vertical="top"/>
    </xf>
    <xf numFmtId="0" fontId="21" fillId="2" borderId="0">
      <alignment horizontal="center" vertical="top"/>
    </xf>
    <xf numFmtId="0" fontId="5" fillId="2" borderId="0">
      <alignment horizontal="right" vertical="top"/>
    </xf>
    <xf numFmtId="0" fontId="2" fillId="5" borderId="0">
      <alignment horizontal="right" vertical="top"/>
    </xf>
    <xf numFmtId="0" fontId="5" fillId="2" borderId="0">
      <alignment horizontal="right" vertical="top"/>
    </xf>
    <xf numFmtId="0" fontId="19" fillId="8" borderId="0">
      <alignment horizontal="right" vertical="top"/>
    </xf>
    <xf numFmtId="0" fontId="2" fillId="5" borderId="0">
      <alignment horizontal="right" vertical="top"/>
    </xf>
    <xf numFmtId="0" fontId="5" fillId="2" borderId="0">
      <alignment horizontal="right" vertical="top"/>
    </xf>
    <xf numFmtId="0" fontId="2" fillId="5" borderId="0">
      <alignment horizontal="right" vertical="top"/>
    </xf>
    <xf numFmtId="0" fontId="20" fillId="9" borderId="0">
      <alignment horizontal="left" vertical="top"/>
    </xf>
    <xf numFmtId="0" fontId="21" fillId="11" borderId="0">
      <alignment horizontal="left" vertical="top"/>
    </xf>
    <xf numFmtId="0" fontId="21" fillId="10" borderId="0">
      <alignment horizontal="left" vertical="top"/>
    </xf>
    <xf numFmtId="0" fontId="20" fillId="2" borderId="0">
      <alignment horizontal="right" vertical="top"/>
    </xf>
    <xf numFmtId="0" fontId="21" fillId="11" borderId="0">
      <alignment horizontal="right" vertical="top"/>
    </xf>
    <xf numFmtId="0" fontId="21" fillId="10" borderId="0">
      <alignment horizontal="right" vertical="top"/>
    </xf>
    <xf numFmtId="0" fontId="5" fillId="2" borderId="0">
      <alignment horizontal="right" vertical="top"/>
    </xf>
    <xf numFmtId="0" fontId="19" fillId="8" borderId="0">
      <alignment horizontal="right" vertical="top"/>
    </xf>
    <xf numFmtId="0" fontId="2" fillId="5" borderId="0">
      <alignment horizontal="right" vertical="top"/>
    </xf>
  </cellStyleXfs>
  <cellXfs count="186">
    <xf numFmtId="0" fontId="0" fillId="0" borderId="0" xfId="0"/>
    <xf numFmtId="0" fontId="2" fillId="2" borderId="0" xfId="5">
      <alignment horizontal="center" vertical="top"/>
    </xf>
    <xf numFmtId="0" fontId="2" fillId="2" borderId="0" xfId="9">
      <alignment horizontal="center" vertical="top"/>
    </xf>
    <xf numFmtId="0" fontId="2" fillId="2" borderId="0" xfId="8">
      <alignment horizontal="center" vertical="top"/>
    </xf>
    <xf numFmtId="0" fontId="2" fillId="2" borderId="0" xfId="13">
      <alignment horizontal="center" vertical="top"/>
    </xf>
    <xf numFmtId="0" fontId="1" fillId="0" borderId="0" xfId="0" applyFont="1"/>
    <xf numFmtId="164" fontId="7" fillId="0" borderId="0" xfId="0" applyNumberFormat="1" applyFont="1" applyBorder="1" applyAlignment="1"/>
    <xf numFmtId="165" fontId="0" fillId="0" borderId="0" xfId="0" applyNumberFormat="1"/>
    <xf numFmtId="0" fontId="0" fillId="0" borderId="0" xfId="0" applyBorder="1"/>
    <xf numFmtId="166" fontId="8" fillId="0" borderId="0" xfId="2" applyNumberFormat="1" applyFont="1"/>
    <xf numFmtId="0" fontId="0" fillId="0" borderId="0" xfId="0" applyProtection="1">
      <protection locked="0"/>
    </xf>
    <xf numFmtId="165" fontId="0" fillId="0" borderId="0" xfId="0" applyNumberFormat="1" applyBorder="1"/>
    <xf numFmtId="0" fontId="0" fillId="0" borderId="0" xfId="0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1" fontId="0" fillId="0" borderId="0" xfId="0" applyNumberFormat="1" applyBorder="1"/>
    <xf numFmtId="9" fontId="0" fillId="0" borderId="0" xfId="3" applyFont="1"/>
    <xf numFmtId="1" fontId="0" fillId="0" borderId="0" xfId="0" applyNumberFormat="1"/>
    <xf numFmtId="166" fontId="0" fillId="0" borderId="0" xfId="0" applyNumberFormat="1"/>
    <xf numFmtId="1" fontId="0" fillId="0" borderId="0" xfId="0" applyNumberFormat="1" applyBorder="1" applyAlignment="1">
      <alignment vertical="top" wrapText="1"/>
    </xf>
    <xf numFmtId="9" fontId="10" fillId="0" borderId="0" xfId="3" applyFont="1" applyAlignment="1">
      <alignment horizontal="center" vertical="center"/>
    </xf>
    <xf numFmtId="0" fontId="0" fillId="0" borderId="0" xfId="0" applyAlignment="1"/>
    <xf numFmtId="1" fontId="0" fillId="0" borderId="0" xfId="0" applyNumberFormat="1" applyAlignment="1">
      <alignment vertical="top" wrapText="1"/>
    </xf>
    <xf numFmtId="0" fontId="0" fillId="0" borderId="0" xfId="0" applyAlignment="1">
      <alignment horizontal="center"/>
    </xf>
    <xf numFmtId="0" fontId="13" fillId="0" borderId="0" xfId="0" applyFont="1"/>
    <xf numFmtId="0" fontId="9" fillId="0" borderId="0" xfId="0" applyFont="1" applyAlignment="1"/>
    <xf numFmtId="0" fontId="14" fillId="6" borderId="13" xfId="0" applyFont="1" applyFill="1" applyBorder="1" applyAlignment="1">
      <alignment vertical="center"/>
    </xf>
    <xf numFmtId="165" fontId="15" fillId="0" borderId="14" xfId="0" applyNumberFormat="1" applyFont="1" applyBorder="1" applyAlignment="1">
      <alignment vertical="center"/>
    </xf>
    <xf numFmtId="165" fontId="15" fillId="0" borderId="15" xfId="0" applyNumberFormat="1" applyFont="1" applyBorder="1" applyAlignment="1">
      <alignment vertical="center"/>
    </xf>
    <xf numFmtId="0" fontId="16" fillId="0" borderId="0" xfId="0" applyFont="1"/>
    <xf numFmtId="0" fontId="17" fillId="0" borderId="22" xfId="0" applyFont="1" applyBorder="1" applyAlignment="1">
      <alignment horizontal="left" vertical="top" wrapText="1"/>
    </xf>
    <xf numFmtId="0" fontId="17" fillId="0" borderId="23" xfId="0" applyFont="1" applyBorder="1" applyAlignment="1">
      <alignment horizontal="left" vertical="top" wrapText="1"/>
    </xf>
    <xf numFmtId="0" fontId="0" fillId="0" borderId="0" xfId="0" quotePrefix="1"/>
    <xf numFmtId="49" fontId="0" fillId="0" borderId="0" xfId="0" applyNumberFormat="1"/>
    <xf numFmtId="3" fontId="0" fillId="0" borderId="0" xfId="0" applyNumberFormat="1"/>
    <xf numFmtId="0" fontId="12" fillId="0" borderId="0" xfId="0" applyFont="1" applyAlignment="1">
      <alignment horizontal="center" vertical="center"/>
    </xf>
    <xf numFmtId="0" fontId="0" fillId="0" borderId="0" xfId="0" applyBorder="1"/>
    <xf numFmtId="166" fontId="0" fillId="0" borderId="0" xfId="2" applyNumberFormat="1" applyFont="1"/>
    <xf numFmtId="0" fontId="0" fillId="0" borderId="0" xfId="0" applyBorder="1" applyAlignment="1"/>
    <xf numFmtId="3" fontId="1" fillId="0" borderId="0" xfId="0" applyNumberFormat="1" applyFont="1" applyBorder="1" applyAlignment="1"/>
    <xf numFmtId="0" fontId="0" fillId="0" borderId="0" xfId="0"/>
    <xf numFmtId="0" fontId="7" fillId="0" borderId="0" xfId="0" applyFont="1" applyBorder="1" applyAlignment="1">
      <alignment vertical="center" wrapText="1"/>
    </xf>
    <xf numFmtId="9" fontId="22" fillId="0" borderId="0" xfId="3" applyFont="1" applyBorder="1" applyAlignment="1">
      <alignment vertical="center" wrapText="1"/>
    </xf>
    <xf numFmtId="9" fontId="22" fillId="0" borderId="0" xfId="3" applyFont="1" applyAlignment="1">
      <alignment vertical="center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3" fontId="0" fillId="0" borderId="0" xfId="2" applyNumberFormat="1" applyFont="1"/>
    <xf numFmtId="0" fontId="3" fillId="3" borderId="1" xfId="7" applyBorder="1">
      <alignment horizontal="left" vertical="top"/>
    </xf>
    <xf numFmtId="0" fontId="3" fillId="3" borderId="2" xfId="7" applyBorder="1">
      <alignment horizontal="left" vertical="top"/>
    </xf>
    <xf numFmtId="0" fontId="4" fillId="4" borderId="4" xfId="1" applyBorder="1">
      <alignment horizontal="left" vertical="top"/>
    </xf>
    <xf numFmtId="0" fontId="3" fillId="3" borderId="3" xfId="7" applyBorder="1">
      <alignment horizontal="left" vertical="top"/>
    </xf>
    <xf numFmtId="0" fontId="3" fillId="3" borderId="16" xfId="7" applyBorder="1">
      <alignment horizontal="left" vertical="top"/>
    </xf>
    <xf numFmtId="0" fontId="4" fillId="4" borderId="19" xfId="1" applyBorder="1">
      <alignment horizontal="left" vertical="top"/>
    </xf>
    <xf numFmtId="3" fontId="5" fillId="2" borderId="17" xfId="18" applyNumberFormat="1" applyBorder="1">
      <alignment horizontal="right" vertical="top"/>
    </xf>
    <xf numFmtId="3" fontId="5" fillId="2" borderId="5" xfId="18" applyNumberFormat="1" applyBorder="1">
      <alignment horizontal="right" vertical="top"/>
    </xf>
    <xf numFmtId="3" fontId="5" fillId="2" borderId="7" xfId="18" applyNumberFormat="1" applyBorder="1">
      <alignment horizontal="right" vertical="top"/>
    </xf>
    <xf numFmtId="3" fontId="2" fillId="5" borderId="9" xfId="19" applyNumberFormat="1" applyBorder="1">
      <alignment horizontal="right" vertical="top"/>
    </xf>
    <xf numFmtId="3" fontId="5" fillId="2" borderId="18" xfId="18" applyNumberFormat="1" applyBorder="1">
      <alignment horizontal="right" vertical="top"/>
    </xf>
    <xf numFmtId="3" fontId="5" fillId="2" borderId="6" xfId="18" applyNumberFormat="1" applyBorder="1">
      <alignment horizontal="right" vertical="top"/>
    </xf>
    <xf numFmtId="3" fontId="5" fillId="2" borderId="8" xfId="18" applyNumberFormat="1" applyBorder="1">
      <alignment horizontal="right" vertical="top"/>
    </xf>
    <xf numFmtId="3" fontId="2" fillId="5" borderId="10" xfId="19" applyNumberFormat="1" applyBorder="1">
      <alignment horizontal="right" vertical="top"/>
    </xf>
    <xf numFmtId="3" fontId="2" fillId="5" borderId="11" xfId="19" applyNumberFormat="1" applyBorder="1">
      <alignment horizontal="right" vertical="top"/>
    </xf>
    <xf numFmtId="3" fontId="2" fillId="5" borderId="20" xfId="19" applyNumberFormat="1" applyBorder="1">
      <alignment horizontal="right" vertical="top"/>
    </xf>
    <xf numFmtId="3" fontId="2" fillId="5" borderId="21" xfId="19" applyNumberFormat="1" applyBorder="1">
      <alignment horizontal="right" vertical="top"/>
    </xf>
    <xf numFmtId="0" fontId="3" fillId="3" borderId="24" xfId="16" applyBorder="1">
      <alignment horizontal="left" vertical="top"/>
    </xf>
    <xf numFmtId="0" fontId="3" fillId="3" borderId="1" xfId="16" applyBorder="1">
      <alignment horizontal="left" vertical="top"/>
    </xf>
    <xf numFmtId="0" fontId="3" fillId="3" borderId="2" xfId="16" applyBorder="1">
      <alignment horizontal="left" vertical="top"/>
    </xf>
    <xf numFmtId="0" fontId="4" fillId="4" borderId="25" xfId="14" applyBorder="1">
      <alignment horizontal="left" vertical="top"/>
    </xf>
    <xf numFmtId="0" fontId="4" fillId="4" borderId="4" xfId="14" applyBorder="1">
      <alignment horizontal="left" vertical="top"/>
    </xf>
    <xf numFmtId="0" fontId="3" fillId="3" borderId="3" xfId="16" applyBorder="1">
      <alignment horizontal="left" vertical="top"/>
    </xf>
    <xf numFmtId="0" fontId="3" fillId="3" borderId="16" xfId="16" applyBorder="1">
      <alignment horizontal="left" vertical="top"/>
    </xf>
    <xf numFmtId="0" fontId="18" fillId="7" borderId="19" xfId="15" applyBorder="1">
      <alignment horizontal="left" vertical="top"/>
    </xf>
    <xf numFmtId="0" fontId="4" fillId="4" borderId="40" xfId="14" applyBorder="1">
      <alignment horizontal="left" vertical="top"/>
    </xf>
    <xf numFmtId="0" fontId="4" fillId="4" borderId="23" xfId="14" applyBorder="1">
      <alignment horizontal="left" vertical="top"/>
    </xf>
    <xf numFmtId="0" fontId="4" fillId="4" borderId="47" xfId="14" applyBorder="1">
      <alignment horizontal="left" vertical="top"/>
    </xf>
    <xf numFmtId="3" fontId="5" fillId="2" borderId="17" xfId="20" applyNumberFormat="1" applyBorder="1">
      <alignment horizontal="right" vertical="top"/>
    </xf>
    <xf numFmtId="3" fontId="5" fillId="2" borderId="5" xfId="20" applyNumberFormat="1" applyBorder="1">
      <alignment horizontal="right" vertical="top"/>
    </xf>
    <xf numFmtId="3" fontId="5" fillId="2" borderId="7" xfId="20" applyNumberFormat="1" applyBorder="1">
      <alignment horizontal="right" vertical="top"/>
    </xf>
    <xf numFmtId="3" fontId="2" fillId="5" borderId="9" xfId="22" applyNumberFormat="1" applyBorder="1">
      <alignment horizontal="right" vertical="top"/>
    </xf>
    <xf numFmtId="3" fontId="5" fillId="2" borderId="26" xfId="20" applyNumberFormat="1" applyBorder="1">
      <alignment horizontal="right" vertical="top"/>
    </xf>
    <xf numFmtId="3" fontId="5" fillId="2" borderId="27" xfId="20" applyNumberFormat="1" applyBorder="1">
      <alignment horizontal="right" vertical="top"/>
    </xf>
    <xf numFmtId="3" fontId="5" fillId="2" borderId="28" xfId="20" applyNumberFormat="1" applyBorder="1">
      <alignment horizontal="right" vertical="top"/>
    </xf>
    <xf numFmtId="3" fontId="2" fillId="5" borderId="10" xfId="22" applyNumberFormat="1" applyBorder="1">
      <alignment horizontal="right" vertical="top"/>
    </xf>
    <xf numFmtId="3" fontId="19" fillId="8" borderId="34" xfId="21" applyNumberFormat="1" applyBorder="1">
      <alignment horizontal="right" vertical="top"/>
    </xf>
    <xf numFmtId="3" fontId="19" fillId="8" borderId="35" xfId="21" applyNumberFormat="1" applyBorder="1">
      <alignment horizontal="right" vertical="top"/>
    </xf>
    <xf numFmtId="3" fontId="19" fillId="8" borderId="36" xfId="21" applyNumberFormat="1" applyBorder="1">
      <alignment horizontal="right" vertical="top"/>
    </xf>
    <xf numFmtId="3" fontId="2" fillId="5" borderId="32" xfId="22" applyNumberFormat="1" applyBorder="1">
      <alignment horizontal="right" vertical="top"/>
    </xf>
    <xf numFmtId="3" fontId="5" fillId="2" borderId="37" xfId="20" applyNumberFormat="1" applyBorder="1">
      <alignment horizontal="right" vertical="top"/>
    </xf>
    <xf numFmtId="3" fontId="5" fillId="2" borderId="38" xfId="20" applyNumberFormat="1" applyBorder="1">
      <alignment horizontal="right" vertical="top"/>
    </xf>
    <xf numFmtId="3" fontId="5" fillId="2" borderId="39" xfId="20" applyNumberFormat="1" applyBorder="1">
      <alignment horizontal="right" vertical="top"/>
    </xf>
    <xf numFmtId="3" fontId="19" fillId="8" borderId="29" xfId="21" applyNumberFormat="1" applyBorder="1">
      <alignment horizontal="right" vertical="top"/>
    </xf>
    <xf numFmtId="3" fontId="19" fillId="8" borderId="30" xfId="21" applyNumberFormat="1" applyBorder="1">
      <alignment horizontal="right" vertical="top"/>
    </xf>
    <xf numFmtId="3" fontId="19" fillId="8" borderId="31" xfId="21" applyNumberFormat="1" applyBorder="1">
      <alignment horizontal="right" vertical="top"/>
    </xf>
    <xf numFmtId="3" fontId="2" fillId="5" borderId="33" xfId="22" applyNumberFormat="1" applyBorder="1">
      <alignment horizontal="right" vertical="top"/>
    </xf>
    <xf numFmtId="3" fontId="2" fillId="5" borderId="41" xfId="22" applyNumberFormat="1" applyBorder="1">
      <alignment horizontal="right" vertical="top"/>
    </xf>
    <xf numFmtId="3" fontId="2" fillId="5" borderId="42" xfId="22" applyNumberFormat="1" applyBorder="1">
      <alignment horizontal="right" vertical="top"/>
    </xf>
    <xf numFmtId="3" fontId="2" fillId="5" borderId="45" xfId="22" applyNumberFormat="1" applyBorder="1">
      <alignment horizontal="right" vertical="top"/>
    </xf>
    <xf numFmtId="3" fontId="2" fillId="5" borderId="46" xfId="22" applyNumberFormat="1" applyBorder="1">
      <alignment horizontal="right" vertical="top"/>
    </xf>
    <xf numFmtId="3" fontId="2" fillId="5" borderId="43" xfId="22" applyNumberFormat="1" applyBorder="1">
      <alignment horizontal="right" vertical="top"/>
    </xf>
    <xf numFmtId="3" fontId="2" fillId="5" borderId="44" xfId="22" applyNumberFormat="1" applyBorder="1">
      <alignment horizontal="right" vertical="top"/>
    </xf>
    <xf numFmtId="0" fontId="25" fillId="0" borderId="0" xfId="0" applyFont="1"/>
    <xf numFmtId="0" fontId="3" fillId="3" borderId="1" xfId="4" applyBorder="1">
      <alignment horizontal="left" vertical="top"/>
    </xf>
    <xf numFmtId="0" fontId="3" fillId="3" borderId="2" xfId="4" applyBorder="1">
      <alignment horizontal="left" vertical="top"/>
    </xf>
    <xf numFmtId="0" fontId="4" fillId="4" borderId="4" xfId="6" applyBorder="1">
      <alignment horizontal="left" vertical="top"/>
    </xf>
    <xf numFmtId="0" fontId="3" fillId="3" borderId="3" xfId="4" applyBorder="1">
      <alignment horizontal="left" vertical="top"/>
    </xf>
    <xf numFmtId="0" fontId="3" fillId="3" borderId="16" xfId="4" applyBorder="1">
      <alignment horizontal="left" vertical="top"/>
    </xf>
    <xf numFmtId="0" fontId="4" fillId="4" borderId="19" xfId="6" applyBorder="1">
      <alignment horizontal="left" vertical="top"/>
    </xf>
    <xf numFmtId="3" fontId="5" fillId="2" borderId="17" xfId="23" applyNumberFormat="1" applyBorder="1">
      <alignment horizontal="right" vertical="top"/>
    </xf>
    <xf numFmtId="3" fontId="5" fillId="2" borderId="5" xfId="23" applyNumberFormat="1" applyBorder="1">
      <alignment horizontal="right" vertical="top"/>
    </xf>
    <xf numFmtId="3" fontId="5" fillId="2" borderId="7" xfId="23" applyNumberFormat="1" applyBorder="1">
      <alignment horizontal="right" vertical="top"/>
    </xf>
    <xf numFmtId="3" fontId="2" fillId="5" borderId="9" xfId="24" applyNumberFormat="1" applyBorder="1">
      <alignment horizontal="right" vertical="top"/>
    </xf>
    <xf numFmtId="3" fontId="5" fillId="2" borderId="18" xfId="23" applyNumberFormat="1" applyBorder="1">
      <alignment horizontal="right" vertical="top"/>
    </xf>
    <xf numFmtId="3" fontId="5" fillId="2" borderId="6" xfId="23" applyNumberFormat="1" applyBorder="1">
      <alignment horizontal="right" vertical="top"/>
    </xf>
    <xf numFmtId="3" fontId="5" fillId="2" borderId="8" xfId="23" applyNumberFormat="1" applyBorder="1">
      <alignment horizontal="right" vertical="top"/>
    </xf>
    <xf numFmtId="3" fontId="2" fillId="5" borderId="10" xfId="24" applyNumberFormat="1" applyBorder="1">
      <alignment horizontal="right" vertical="top"/>
    </xf>
    <xf numFmtId="3" fontId="2" fillId="5" borderId="11" xfId="24" applyNumberFormat="1" applyBorder="1">
      <alignment horizontal="right" vertical="top"/>
    </xf>
    <xf numFmtId="3" fontId="2" fillId="5" borderId="20" xfId="24" applyNumberFormat="1" applyBorder="1">
      <alignment horizontal="right" vertical="top"/>
    </xf>
    <xf numFmtId="3" fontId="2" fillId="5" borderId="21" xfId="24" applyNumberFormat="1" applyBorder="1">
      <alignment horizontal="right" vertical="top"/>
    </xf>
    <xf numFmtId="0" fontId="21" fillId="2" borderId="48" xfId="17" applyBorder="1">
      <alignment horizontal="center" vertical="top"/>
    </xf>
    <xf numFmtId="0" fontId="20" fillId="9" borderId="25" xfId="25" applyBorder="1">
      <alignment horizontal="left" vertical="top"/>
    </xf>
    <xf numFmtId="0" fontId="20" fillId="9" borderId="49" xfId="25" applyBorder="1">
      <alignment horizontal="left" vertical="top"/>
    </xf>
    <xf numFmtId="0" fontId="20" fillId="9" borderId="50" xfId="25" applyBorder="1">
      <alignment horizontal="left" vertical="top"/>
    </xf>
    <xf numFmtId="0" fontId="21" fillId="10" borderId="50" xfId="27" applyBorder="1">
      <alignment horizontal="left" vertical="top"/>
    </xf>
    <xf numFmtId="0" fontId="20" fillId="9" borderId="23" xfId="25" applyBorder="1">
      <alignment horizontal="left" vertical="top"/>
    </xf>
    <xf numFmtId="0" fontId="20" fillId="9" borderId="40" xfId="25" applyBorder="1">
      <alignment horizontal="left" vertical="top"/>
    </xf>
    <xf numFmtId="0" fontId="21" fillId="11" borderId="47" xfId="26" applyBorder="1">
      <alignment horizontal="left" vertical="top"/>
    </xf>
    <xf numFmtId="3" fontId="20" fillId="2" borderId="51" xfId="28" applyNumberFormat="1" applyBorder="1">
      <alignment horizontal="right" vertical="top"/>
    </xf>
    <xf numFmtId="3" fontId="20" fillId="2" borderId="52" xfId="28" applyNumberFormat="1" applyBorder="1">
      <alignment horizontal="right" vertical="top"/>
    </xf>
    <xf numFmtId="3" fontId="20" fillId="2" borderId="53" xfId="28" applyNumberFormat="1" applyBorder="1">
      <alignment horizontal="right" vertical="top"/>
    </xf>
    <xf numFmtId="3" fontId="21" fillId="10" borderId="54" xfId="30" applyNumberFormat="1" applyBorder="1">
      <alignment horizontal="right" vertical="top"/>
    </xf>
    <xf numFmtId="3" fontId="20" fillId="2" borderId="56" xfId="28" applyNumberFormat="1" applyBorder="1">
      <alignment horizontal="right" vertical="top"/>
    </xf>
    <xf numFmtId="3" fontId="20" fillId="2" borderId="57" xfId="28" applyNumberFormat="1" applyBorder="1">
      <alignment horizontal="right" vertical="top"/>
    </xf>
    <xf numFmtId="3" fontId="20" fillId="2" borderId="58" xfId="28" applyNumberFormat="1" applyBorder="1">
      <alignment horizontal="right" vertical="top"/>
    </xf>
    <xf numFmtId="3" fontId="21" fillId="10" borderId="55" xfId="30" applyNumberFormat="1" applyBorder="1">
      <alignment horizontal="right" vertical="top"/>
    </xf>
    <xf numFmtId="3" fontId="21" fillId="11" borderId="59" xfId="29" applyNumberFormat="1" applyBorder="1">
      <alignment horizontal="right" vertical="top"/>
    </xf>
    <xf numFmtId="3" fontId="21" fillId="11" borderId="60" xfId="29" applyNumberFormat="1" applyBorder="1">
      <alignment horizontal="right" vertical="top"/>
    </xf>
    <xf numFmtId="3" fontId="21" fillId="11" borderId="61" xfId="29" applyNumberFormat="1" applyBorder="1">
      <alignment horizontal="right" vertical="top"/>
    </xf>
    <xf numFmtId="3" fontId="21" fillId="10" borderId="62" xfId="30" applyNumberFormat="1" applyBorder="1">
      <alignment horizontal="right" vertical="top"/>
    </xf>
    <xf numFmtId="0" fontId="3" fillId="3" borderId="24" xfId="12" applyBorder="1">
      <alignment horizontal="left" vertical="top"/>
    </xf>
    <xf numFmtId="0" fontId="3" fillId="3" borderId="1" xfId="12" applyBorder="1">
      <alignment horizontal="left" vertical="top"/>
    </xf>
    <xf numFmtId="0" fontId="3" fillId="3" borderId="2" xfId="12" applyBorder="1">
      <alignment horizontal="left" vertical="top"/>
    </xf>
    <xf numFmtId="0" fontId="4" fillId="4" borderId="25" xfId="10" applyBorder="1">
      <alignment horizontal="left" vertical="top"/>
    </xf>
    <xf numFmtId="0" fontId="4" fillId="4" borderId="4" xfId="10" applyBorder="1">
      <alignment horizontal="left" vertical="top"/>
    </xf>
    <xf numFmtId="0" fontId="3" fillId="3" borderId="3" xfId="12" applyBorder="1">
      <alignment horizontal="left" vertical="top"/>
    </xf>
    <xf numFmtId="0" fontId="3" fillId="3" borderId="16" xfId="12" applyBorder="1">
      <alignment horizontal="left" vertical="top"/>
    </xf>
    <xf numFmtId="0" fontId="18" fillId="7" borderId="19" xfId="11" applyBorder="1">
      <alignment horizontal="left" vertical="top"/>
    </xf>
    <xf numFmtId="0" fontId="4" fillId="4" borderId="40" xfId="10" applyBorder="1">
      <alignment horizontal="left" vertical="top"/>
    </xf>
    <xf numFmtId="0" fontId="4" fillId="4" borderId="23" xfId="10" applyBorder="1">
      <alignment horizontal="left" vertical="top"/>
    </xf>
    <xf numFmtId="0" fontId="4" fillId="4" borderId="47" xfId="10" applyBorder="1">
      <alignment horizontal="left" vertical="top"/>
    </xf>
    <xf numFmtId="3" fontId="5" fillId="2" borderId="17" xfId="31" applyNumberFormat="1" applyBorder="1">
      <alignment horizontal="right" vertical="top"/>
    </xf>
    <xf numFmtId="3" fontId="5" fillId="2" borderId="5" xfId="31" applyNumberFormat="1" applyBorder="1">
      <alignment horizontal="right" vertical="top"/>
    </xf>
    <xf numFmtId="3" fontId="5" fillId="2" borderId="7" xfId="31" applyNumberFormat="1" applyBorder="1">
      <alignment horizontal="right" vertical="top"/>
    </xf>
    <xf numFmtId="3" fontId="2" fillId="5" borderId="9" xfId="33" applyNumberFormat="1" applyBorder="1">
      <alignment horizontal="right" vertical="top"/>
    </xf>
    <xf numFmtId="3" fontId="5" fillId="2" borderId="26" xfId="31" applyNumberFormat="1" applyBorder="1">
      <alignment horizontal="right" vertical="top"/>
    </xf>
    <xf numFmtId="3" fontId="5" fillId="2" borderId="27" xfId="31" applyNumberFormat="1" applyBorder="1">
      <alignment horizontal="right" vertical="top"/>
    </xf>
    <xf numFmtId="3" fontId="5" fillId="2" borderId="28" xfId="31" applyNumberFormat="1" applyBorder="1">
      <alignment horizontal="right" vertical="top"/>
    </xf>
    <xf numFmtId="3" fontId="2" fillId="5" borderId="10" xfId="33" applyNumberFormat="1" applyBorder="1">
      <alignment horizontal="right" vertical="top"/>
    </xf>
    <xf numFmtId="3" fontId="19" fillId="8" borderId="34" xfId="32" applyNumberFormat="1" applyBorder="1">
      <alignment horizontal="right" vertical="top"/>
    </xf>
    <xf numFmtId="3" fontId="19" fillId="8" borderId="35" xfId="32" applyNumberFormat="1" applyBorder="1">
      <alignment horizontal="right" vertical="top"/>
    </xf>
    <xf numFmtId="3" fontId="19" fillId="8" borderId="36" xfId="32" applyNumberFormat="1" applyBorder="1">
      <alignment horizontal="right" vertical="top"/>
    </xf>
    <xf numFmtId="3" fontId="2" fillId="5" borderId="32" xfId="33" applyNumberFormat="1" applyBorder="1">
      <alignment horizontal="right" vertical="top"/>
    </xf>
    <xf numFmtId="3" fontId="5" fillId="2" borderId="37" xfId="31" applyNumberFormat="1" applyBorder="1">
      <alignment horizontal="right" vertical="top"/>
    </xf>
    <xf numFmtId="3" fontId="5" fillId="2" borderId="38" xfId="31" applyNumberFormat="1" applyBorder="1">
      <alignment horizontal="right" vertical="top"/>
    </xf>
    <xf numFmtId="3" fontId="5" fillId="2" borderId="39" xfId="31" applyNumberFormat="1" applyBorder="1">
      <alignment horizontal="right" vertical="top"/>
    </xf>
    <xf numFmtId="3" fontId="19" fillId="8" borderId="29" xfId="32" applyNumberFormat="1" applyBorder="1">
      <alignment horizontal="right" vertical="top"/>
    </xf>
    <xf numFmtId="3" fontId="19" fillId="8" borderId="30" xfId="32" applyNumberFormat="1" applyBorder="1">
      <alignment horizontal="right" vertical="top"/>
    </xf>
    <xf numFmtId="3" fontId="19" fillId="8" borderId="31" xfId="32" applyNumberFormat="1" applyBorder="1">
      <alignment horizontal="right" vertical="top"/>
    </xf>
    <xf numFmtId="3" fontId="2" fillId="5" borderId="33" xfId="33" applyNumberFormat="1" applyBorder="1">
      <alignment horizontal="right" vertical="top"/>
    </xf>
    <xf numFmtId="3" fontId="2" fillId="5" borderId="41" xfId="33" applyNumberFormat="1" applyBorder="1">
      <alignment horizontal="right" vertical="top"/>
    </xf>
    <xf numFmtId="3" fontId="2" fillId="5" borderId="42" xfId="33" applyNumberFormat="1" applyBorder="1">
      <alignment horizontal="right" vertical="top"/>
    </xf>
    <xf numFmtId="3" fontId="2" fillId="5" borderId="45" xfId="33" applyNumberFormat="1" applyBorder="1">
      <alignment horizontal="right" vertical="top"/>
    </xf>
    <xf numFmtId="3" fontId="2" fillId="5" borderId="46" xfId="33" applyNumberFormat="1" applyBorder="1">
      <alignment horizontal="right" vertical="top"/>
    </xf>
    <xf numFmtId="3" fontId="2" fillId="5" borderId="43" xfId="33" applyNumberFormat="1" applyBorder="1">
      <alignment horizontal="right" vertical="top"/>
    </xf>
    <xf numFmtId="3" fontId="2" fillId="5" borderId="44" xfId="33" applyNumberFormat="1" applyBorder="1">
      <alignment horizontal="right" vertical="top"/>
    </xf>
    <xf numFmtId="0" fontId="7" fillId="0" borderId="12" xfId="0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right" wrapText="1"/>
    </xf>
    <xf numFmtId="164" fontId="7" fillId="0" borderId="12" xfId="0" applyNumberFormat="1" applyFont="1" applyBorder="1" applyAlignment="1">
      <alignment horizontal="right"/>
    </xf>
    <xf numFmtId="1" fontId="24" fillId="0" borderId="0" xfId="0" applyNumberFormat="1" applyFont="1" applyBorder="1" applyAlignment="1">
      <alignment horizontal="center" vertical="top" wrapText="1"/>
    </xf>
    <xf numFmtId="9" fontId="22" fillId="0" borderId="0" xfId="3" applyFont="1" applyBorder="1" applyAlignment="1">
      <alignment horizontal="center" vertical="center" wrapText="1"/>
    </xf>
    <xf numFmtId="9" fontId="22" fillId="0" borderId="0" xfId="3" applyFont="1" applyAlignment="1">
      <alignment horizontal="center" vertical="center"/>
    </xf>
    <xf numFmtId="1" fontId="0" fillId="0" borderId="0" xfId="0" applyNumberFormat="1" applyAlignment="1">
      <alignment horizontal="left" wrapText="1"/>
    </xf>
    <xf numFmtId="165" fontId="23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9" fontId="10" fillId="0" borderId="0" xfId="3" applyFont="1" applyAlignment="1">
      <alignment horizontal="center" vertical="center"/>
    </xf>
    <xf numFmtId="0" fontId="11" fillId="0" borderId="0" xfId="0" applyFont="1" applyAlignment="1">
      <alignment horizontal="left" vertical="top" wrapText="1"/>
    </xf>
  </cellXfs>
  <cellStyles count="34">
    <cellStyle name="_Rid_41_S11_S10" xfId="18" xr:uid="{C88A1C70-57FD-45FE-882D-99EE77EA73FC}"/>
    <cellStyle name="_Rid_41_S13_S12" xfId="19" xr:uid="{FE5F96CF-8EB2-4B4F-A020-9273C1D47346}"/>
    <cellStyle name="_Rid_41_S4" xfId="8" xr:uid="{70DFB5C7-E21B-4EC7-B3C9-BAAF6B524613}"/>
    <cellStyle name="_Rid_41_S5" xfId="7" xr:uid="{4578F9E3-7BE2-4A2A-B149-069A5C53BDC7}"/>
    <cellStyle name="_Rid_41_S6" xfId="1" xr:uid="{AB61110F-7769-48E0-B531-90F6C9995855}"/>
    <cellStyle name="_Rid_42_S12" xfId="16" xr:uid="{9AE57BBE-4E75-4C14-A7BC-0A4C8FE62382}"/>
    <cellStyle name="_Rid_42_S13" xfId="15" xr:uid="{E11208E1-67FC-4352-9790-2F027808328A}"/>
    <cellStyle name="_Rid_42_S14" xfId="14" xr:uid="{24F9F261-3FAE-49CC-953D-BD9E3902D522}"/>
    <cellStyle name="_Rid_42_S20_S19" xfId="20" xr:uid="{4B3345FB-2E29-4B7E-94DD-AA056D3E2D41}"/>
    <cellStyle name="_Rid_42_S22_S21" xfId="21" xr:uid="{62374281-42C5-427D-BFD5-013E3F60BDFD}"/>
    <cellStyle name="_Rid_42_S24_S23" xfId="22" xr:uid="{AFBFF758-CA40-444F-8FEB-444AFF5BD337}"/>
    <cellStyle name="_Rid_42_S8" xfId="13" xr:uid="{9D9E7425-35E3-4A86-8A26-AAF045AFFE83}"/>
    <cellStyle name="_Rid_43_S11_S10" xfId="23" xr:uid="{CD2F6513-8E56-4AD9-9570-5112B62C92D0}"/>
    <cellStyle name="_Rid_43_S13_S12" xfId="24" xr:uid="{A31FE570-5042-4DE2-8560-6EBF5C8622D8}"/>
    <cellStyle name="_Rid_43_S4" xfId="5" xr:uid="{05E0D714-3872-4F45-AAC5-58B8B94F1A06}"/>
    <cellStyle name="_Rid_43_S5" xfId="4" xr:uid="{A4F7341E-B873-4464-9E80-B272B1385857}"/>
    <cellStyle name="_Rid_43_S6" xfId="6" xr:uid="{D163C52E-1045-4F57-BF50-546C02CA028A}"/>
    <cellStyle name="_Rid_44_S14_S13" xfId="28" xr:uid="{13AF6DAE-2825-4A56-BAD6-55F93F1DE468}"/>
    <cellStyle name="_Rid_44_S16_S15" xfId="29" xr:uid="{E459D1D6-FF75-4AE5-86A2-6C24C64EAF1C}"/>
    <cellStyle name="_Rid_44_S19" xfId="27" xr:uid="{65227BC8-C1EE-45FF-888D-222E7A01F402}"/>
    <cellStyle name="_Rid_44_S21_S20" xfId="30" xr:uid="{25CECD90-AE3E-469F-9569-53A3CED00991}"/>
    <cellStyle name="_Rid_44_S5" xfId="17" xr:uid="{1CBD72CF-45AB-403E-A99E-60BDD225AE15}"/>
    <cellStyle name="_Rid_44_S8" xfId="25" xr:uid="{3D540ABD-0878-4D62-BB54-355A2B2E0BDC}"/>
    <cellStyle name="_Rid_44_S9" xfId="26" xr:uid="{133A00C4-32B5-40A8-86E5-491866CC9B0F}"/>
    <cellStyle name="_Rid_45_S12" xfId="12" xr:uid="{D23DFF0E-9B11-421D-96FF-08AA1B6038FF}"/>
    <cellStyle name="_Rid_45_S13" xfId="11" xr:uid="{22F0DDE1-B939-4433-AED4-3FAC68971082}"/>
    <cellStyle name="_Rid_45_S14" xfId="10" xr:uid="{84240A87-7E2C-4C9A-A5CE-61A6F694689A}"/>
    <cellStyle name="_Rid_45_S20_S19" xfId="31" xr:uid="{55245A79-86A8-472B-80D1-6BF5D7D1E39C}"/>
    <cellStyle name="_Rid_45_S22_S21" xfId="32" xr:uid="{246CD718-C84A-47FB-B068-C22D3870445C}"/>
    <cellStyle name="_Rid_45_S24_S23" xfId="33" xr:uid="{2EA3CB4D-8515-461C-8EC4-F523A9B61581}"/>
    <cellStyle name="_Rid_45_S8" xfId="9" xr:uid="{0822F832-D428-4AA8-A1CE-3B81A1F86737}"/>
    <cellStyle name="Komma" xfId="2" builtinId="3"/>
    <cellStyle name="Prozent" xfId="3" builtinId="5"/>
    <cellStyle name="Standard" xfId="0" builtinId="0"/>
  </cellStyles>
  <dxfs count="0"/>
  <tableStyles count="0" defaultTableStyle="TableStyleMedium2" defaultPivotStyle="PivotStyleLight16"/>
  <colors>
    <mruColors>
      <color rgb="FFE4002D"/>
      <color rgb="FF004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20-EC42-11CE-9E0D-00AA006002F3}" ax:persistence="persistStreamInit" r:id="rId1"/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909924265611376E-2"/>
          <c:y val="0.19402282337965937"/>
          <c:w val="0.94418015146877721"/>
          <c:h val="0.52335770499427814"/>
        </c:manualLayout>
      </c:layout>
      <c:barChart>
        <c:barDir val="col"/>
        <c:grouping val="clustered"/>
        <c:varyColors val="0"/>
        <c:ser>
          <c:idx val="0"/>
          <c:order val="0"/>
          <c:tx>
            <c:v>Frauen</c:v>
          </c:tx>
          <c:spPr>
            <a:noFill/>
            <a:ln w="19050">
              <a:solidFill>
                <a:srgbClr val="E4002D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E4002D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Liste!$A$16:$E$16</c:f>
              <c:strCache>
                <c:ptCount val="5"/>
                <c:pt idx="0">
                  <c:v>Pflichtschule</c:v>
                </c:pt>
                <c:pt idx="1">
                  <c:v>Lehr-
abschluss</c:v>
                </c:pt>
                <c:pt idx="2">
                  <c:v>Mittlere
Schule</c:v>
                </c:pt>
                <c:pt idx="3">
                  <c:v>Höhere
Schule</c:v>
                </c:pt>
                <c:pt idx="4">
                  <c:v>Akademische
Ausbildung</c:v>
                </c:pt>
              </c:strCache>
            </c:strRef>
          </c:cat>
          <c:val>
            <c:numRef>
              <c:f>[0]!WE_Frauen_Ausb</c:f>
              <c:numCache>
                <c:formatCode>General</c:formatCode>
                <c:ptCount val="5"/>
                <c:pt idx="0">
                  <c:v>399</c:v>
                </c:pt>
                <c:pt idx="1">
                  <c:v>287</c:v>
                </c:pt>
                <c:pt idx="2">
                  <c:v>59</c:v>
                </c:pt>
                <c:pt idx="3">
                  <c:v>104</c:v>
                </c:pt>
                <c:pt idx="4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2-4F98-9D09-D29A29718574}"/>
            </c:ext>
          </c:extLst>
        </c:ser>
        <c:ser>
          <c:idx val="1"/>
          <c:order val="1"/>
          <c:tx>
            <c:v>Männer</c:v>
          </c:tx>
          <c:spPr>
            <a:noFill/>
            <a:ln w="19050">
              <a:solidFill>
                <a:srgbClr val="004F9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4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Liste!$A$16:$E$16</c:f>
              <c:strCache>
                <c:ptCount val="5"/>
                <c:pt idx="0">
                  <c:v>Pflichtschule</c:v>
                </c:pt>
                <c:pt idx="1">
                  <c:v>Lehr-
abschluss</c:v>
                </c:pt>
                <c:pt idx="2">
                  <c:v>Mittlere
Schule</c:v>
                </c:pt>
                <c:pt idx="3">
                  <c:v>Höhere
Schule</c:v>
                </c:pt>
                <c:pt idx="4">
                  <c:v>Akademische
Ausbildung</c:v>
                </c:pt>
              </c:strCache>
            </c:strRef>
          </c:cat>
          <c:val>
            <c:numRef>
              <c:f>[0]!WE_Männer_Ausb</c:f>
              <c:numCache>
                <c:formatCode>General</c:formatCode>
                <c:ptCount val="5"/>
                <c:pt idx="0">
                  <c:v>43</c:v>
                </c:pt>
                <c:pt idx="1">
                  <c:v>19</c:v>
                </c:pt>
                <c:pt idx="2">
                  <c:v>3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C2-4F98-9D09-D29A297185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81264592"/>
        <c:axId val="481236056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393120"/>
        <c:axId val="34477852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v>Gesamt</c:v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0"/>
                    <c:tx>
                      <c:strRef>
                        <c:f>Daten!$BE$31</c:f>
                        <c:strCache>
                          <c:ptCount val="1"/>
                          <c:pt idx="0">
                            <c:v>442</c:v>
                          </c:pt>
                        </c:strCache>
                      </c:strRef>
                    </c:tx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>
                          <c15:dlblFTEntry>
                            <c15:txfldGUID>{D0118494-BFC7-49E1-91CD-94607CDAA9D2}</c15:txfldGUID>
                            <c15:f>Daten!$BE$31</c15:f>
                            <c15:dlblFieldTableCache>
                              <c:ptCount val="1"/>
                              <c:pt idx="0">
                                <c:v>442</c:v>
                              </c:pt>
                            </c15:dlblFieldTableCache>
                          </c15:dlblFTEntry>
                        </c15:dlblFieldTable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3-5CC2-4F98-9D09-D29A29718574}"/>
                      </c:ext>
                    </c:extLst>
                  </c:dLbl>
                  <c:dLbl>
                    <c:idx val="1"/>
                    <c:tx>
                      <c:strRef>
                        <c:f>Daten!$BF$31</c:f>
                        <c:strCache>
                          <c:ptCount val="1"/>
                          <c:pt idx="0">
                            <c:v>306</c:v>
                          </c:pt>
                        </c:strCache>
                      </c:strRef>
                    </c:tx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>
                          <c15:dlblFTEntry>
                            <c15:txfldGUID>{47E11C57-49D9-44C1-B125-C462C1B902B9}</c15:txfldGUID>
                            <c15:f>Daten!$BF$31</c15:f>
                            <c15:dlblFieldTableCache>
                              <c:ptCount val="1"/>
                              <c:pt idx="0">
                                <c:v>306</c:v>
                              </c:pt>
                            </c15:dlblFieldTableCache>
                          </c15:dlblFTEntry>
                        </c15:dlblFieldTable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4-5CC2-4F98-9D09-D29A29718574}"/>
                      </c:ext>
                    </c:extLst>
                  </c:dLbl>
                  <c:dLbl>
                    <c:idx val="2"/>
                    <c:tx>
                      <c:strRef>
                        <c:f>Daten!$BG$31</c:f>
                        <c:strCache>
                          <c:ptCount val="1"/>
                          <c:pt idx="0">
                            <c:v>62</c:v>
                          </c:pt>
                        </c:strCache>
                      </c:strRef>
                    </c:tx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>
                          <c15:dlblFTEntry>
                            <c15:txfldGUID>{8D0EDB93-63A1-4433-9662-5291B737C52E}</c15:txfldGUID>
                            <c15:f>Daten!$BG$31</c15:f>
                            <c15:dlblFieldTableCache>
                              <c:ptCount val="1"/>
                              <c:pt idx="0">
                                <c:v>62</c:v>
                              </c:pt>
                            </c15:dlblFieldTableCache>
                          </c15:dlblFTEntry>
                        </c15:dlblFieldTable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5-5CC2-4F98-9D09-D29A29718574}"/>
                      </c:ext>
                    </c:extLst>
                  </c:dLbl>
                  <c:dLbl>
                    <c:idx val="3"/>
                    <c:tx>
                      <c:strRef>
                        <c:f>Daten!$BH$31</c:f>
                        <c:strCache>
                          <c:ptCount val="1"/>
                          <c:pt idx="0">
                            <c:v>114</c:v>
                          </c:pt>
                        </c:strCache>
                      </c:strRef>
                    </c:tx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>
                          <c15:dlblFTEntry>
                            <c15:txfldGUID>{23C17F37-144C-4D0F-ACDE-88D3B2E5614E}</c15:txfldGUID>
                            <c15:f>Daten!$BH$31</c15:f>
                            <c15:dlblFieldTableCache>
                              <c:ptCount val="1"/>
                              <c:pt idx="0">
                                <c:v>114</c:v>
                              </c:pt>
                            </c15:dlblFieldTableCache>
                          </c15:dlblFTEntry>
                        </c15:dlblFieldTable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6-5CC2-4F98-9D09-D29A29718574}"/>
                      </c:ext>
                    </c:extLst>
                  </c:dLbl>
                  <c:dLbl>
                    <c:idx val="4"/>
                    <c:tx>
                      <c:strRef>
                        <c:f>Daten!$BI$31</c:f>
                        <c:strCache>
                          <c:ptCount val="1"/>
                          <c:pt idx="0">
                            <c:v>127</c:v>
                          </c:pt>
                        </c:strCache>
                      </c:strRef>
                    </c:tx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>
                          <c15:dlblFTEntry>
                            <c15:txfldGUID>{FB0887F7-8454-4E4D-BB4D-8DD4943D05C6}</c15:txfldGUID>
                            <c15:f>Daten!$BI$31</c15:f>
                            <c15:dlblFieldTableCache>
                              <c:ptCount val="1"/>
                              <c:pt idx="0">
                                <c:v>127</c:v>
                              </c:pt>
                            </c15:dlblFieldTableCache>
                          </c15:dlblFTEntry>
                        </c15:dlblFieldTable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7-5CC2-4F98-9D09-D29A29718574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1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de-DE"/>
                    </a:p>
                  </c:txPr>
                  <c:dLblPos val="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Liste!$A$16:$E$16</c15:sqref>
                        </c15:formulaRef>
                      </c:ext>
                    </c:extLst>
                    <c:strCache>
                      <c:ptCount val="5"/>
                      <c:pt idx="0">
                        <c:v>Pflichtschule</c:v>
                      </c:pt>
                      <c:pt idx="1">
                        <c:v>Lehr-
abschluss</c:v>
                      </c:pt>
                      <c:pt idx="2">
                        <c:v>Mittlere
Schule</c:v>
                      </c:pt>
                      <c:pt idx="3">
                        <c:v>Höhere
Schule</c:v>
                      </c:pt>
                      <c:pt idx="4">
                        <c:v>Akademische
Ausbildung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[0]!WE_Ges_Ausb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478.79999999999995</c:v>
                      </c:pt>
                      <c:pt idx="1">
                        <c:v>478.79999999999995</c:v>
                      </c:pt>
                      <c:pt idx="2">
                        <c:v>478.79999999999995</c:v>
                      </c:pt>
                      <c:pt idx="3">
                        <c:v>478.79999999999995</c:v>
                      </c:pt>
                      <c:pt idx="4">
                        <c:v>478.79999999999995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5CC2-4F98-9D09-D29A29718574}"/>
                  </c:ext>
                </c:extLst>
              </c15:ser>
            </c15:filteredLineSeries>
          </c:ext>
        </c:extLst>
      </c:lineChart>
      <c:catAx>
        <c:axId val="48126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81236056"/>
        <c:crosses val="autoZero"/>
        <c:auto val="1"/>
        <c:lblAlgn val="ctr"/>
        <c:lblOffset val="100"/>
        <c:noMultiLvlLbl val="0"/>
      </c:catAx>
      <c:valAx>
        <c:axId val="4812360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81264592"/>
        <c:crosses val="autoZero"/>
        <c:crossBetween val="between"/>
      </c:valAx>
      <c:valAx>
        <c:axId val="34477852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743393120"/>
        <c:crosses val="max"/>
        <c:crossBetween val="between"/>
      </c:valAx>
      <c:catAx>
        <c:axId val="74339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47785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849818026118606E-2"/>
          <c:y val="0.90870489078822414"/>
          <c:w val="0.87831388710483138"/>
          <c:h val="9.1295109211775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[1]Dashboard!$B$5</c:f>
          <c:strCache>
            <c:ptCount val="1"/>
            <c:pt idx="0">
              <c:v>Kärnten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Feldkirchen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4"/>
              <c:pt idx="0">
                <c:v>Jugendl. &lt;25</c:v>
              </c:pt>
              <c:pt idx="1">
                <c:v>Erwachsene</c:v>
              </c:pt>
              <c:pt idx="2">
                <c:v>Ältere ab 50</c:v>
              </c:pt>
              <c:pt idx="3">
                <c:v>Ältere 50-54</c:v>
              </c:pt>
            </c:strLit>
          </c:cat>
          <c:val>
            <c:numLit>
              <c:formatCode>#,##0</c:formatCode>
              <c:ptCount val="3"/>
              <c:pt idx="0">
                <c:v>1233</c:v>
              </c:pt>
              <c:pt idx="1">
                <c:v>7539</c:v>
              </c:pt>
              <c:pt idx="2">
                <c:v>5215</c:v>
              </c:pt>
            </c:numLit>
          </c:val>
          <c:extLst>
            <c:ext xmlns:c16="http://schemas.microsoft.com/office/drawing/2014/chart" uri="{C3380CC4-5D6E-409C-BE32-E72D297353CC}">
              <c16:uniqueId val="{00000000-9AD2-4CA8-AC9D-E7FFE0705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4182480"/>
        <c:axId val="794179528"/>
      </c:barChart>
      <c:catAx>
        <c:axId val="79418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94179528"/>
        <c:crosses val="autoZero"/>
        <c:auto val="1"/>
        <c:lblAlgn val="ctr"/>
        <c:lblOffset val="100"/>
        <c:noMultiLvlLbl val="0"/>
      </c:catAx>
      <c:valAx>
        <c:axId val="794179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9418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'[1]Datenquelle Berufsgruppen'!$C$1</c:f>
              <c:strCache>
                <c:ptCount val="1"/>
                <c:pt idx="0">
                  <c:v>Lehrstellensuchende</c:v>
                </c:pt>
              </c:strCache>
            </c:strRef>
          </c:tx>
          <c:spPr>
            <a:solidFill>
              <a:srgbClr val="004F9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4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'[1]Datenquelle Berufsgruppen'!$A$2:$A$9</c:f>
              <c:strCache>
                <c:ptCount val="8"/>
                <c:pt idx="0">
                  <c:v>Feldkirchen</c:v>
                </c:pt>
                <c:pt idx="1">
                  <c:v>Hermagor</c:v>
                </c:pt>
                <c:pt idx="2">
                  <c:v>Klagenfurt</c:v>
                </c:pt>
                <c:pt idx="3">
                  <c:v>Spittal/Drau</c:v>
                </c:pt>
                <c:pt idx="4">
                  <c:v>St. Veit/Glan</c:v>
                </c:pt>
                <c:pt idx="5">
                  <c:v>Villach</c:v>
                </c:pt>
                <c:pt idx="6">
                  <c:v>Völkermarkt</c:v>
                </c:pt>
                <c:pt idx="7">
                  <c:v>Wolfsberg</c:v>
                </c:pt>
              </c:strCache>
            </c:strRef>
          </c:cat>
          <c:val>
            <c:numRef>
              <c:f>'[1]Datenquelle Berufsgruppen'!$C$2:$C$9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1-4402-9B6B-D31226E570DA}"/>
            </c:ext>
          </c:extLst>
        </c:ser>
        <c:ser>
          <c:idx val="1"/>
          <c:order val="1"/>
          <c:tx>
            <c:strRef>
              <c:f>'[1]Datenquelle Berufsgruppen'!$D$1</c:f>
              <c:strCache>
                <c:ptCount val="1"/>
                <c:pt idx="0">
                  <c:v>Offene Lehrstellen</c:v>
                </c:pt>
              </c:strCache>
            </c:strRef>
          </c:tx>
          <c:spPr>
            <a:solidFill>
              <a:srgbClr val="E4002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E4002D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'[1]Datenquelle Berufsgruppen'!$A$2:$A$9</c:f>
              <c:strCache>
                <c:ptCount val="8"/>
                <c:pt idx="0">
                  <c:v>Feldkirchen</c:v>
                </c:pt>
                <c:pt idx="1">
                  <c:v>Hermagor</c:v>
                </c:pt>
                <c:pt idx="2">
                  <c:v>Klagenfurt</c:v>
                </c:pt>
                <c:pt idx="3">
                  <c:v>Spittal/Drau</c:v>
                </c:pt>
                <c:pt idx="4">
                  <c:v>St. Veit/Glan</c:v>
                </c:pt>
                <c:pt idx="5">
                  <c:v>Villach</c:v>
                </c:pt>
                <c:pt idx="6">
                  <c:v>Völkermarkt</c:v>
                </c:pt>
                <c:pt idx="7">
                  <c:v>Wolfsberg</c:v>
                </c:pt>
              </c:strCache>
            </c:strRef>
          </c:cat>
          <c:val>
            <c:numRef>
              <c:f>'[1]Datenquelle Berufsgruppen'!$D$2:$D$9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71-4402-9B6B-D31226E570DA}"/>
            </c:ext>
          </c:extLst>
        </c:ser>
        <c:ser>
          <c:idx val="2"/>
          <c:order val="2"/>
          <c:tx>
            <c:strRef>
              <c:f>'[1]Datenquelle Berufsgruppen'!$E$1</c:f>
              <c:strCache>
                <c:ptCount val="1"/>
                <c:pt idx="0">
                  <c:v>Stellenandrang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B97D458-1072-4078-89F4-018E2EBF012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F71-4402-9B6B-D31226E570D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3357F30-2F49-40C4-8B42-807AC23E1A7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F71-4402-9B6B-D31226E570D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21577BF-8DCA-4F36-8213-4EACDF2C0302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F71-4402-9B6B-D31226E570D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5613DB4-2871-488F-B3B8-5B672008CC77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F71-4402-9B6B-D31226E570D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36CC76F-3CD3-4E3E-B4B9-0F617DA896A1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F71-4402-9B6B-D31226E570D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D814DA0-3429-46FD-80A3-EABBFF4F1FA0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F71-4402-9B6B-D31226E570D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6F6E993-6EF2-4507-8F71-C546F8D3EB72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F71-4402-9B6B-D31226E570D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DF58EBD-7CB4-4819-93C4-6107F154AA4B}" type="CELLRANGE">
                      <a:rPr lang="de-DE"/>
                      <a:pPr/>
                      <a:t>[ZELLBEREICH]</a:t>
                    </a:fld>
                    <a:endParaRPr lang="de-D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F71-4402-9B6B-D31226E570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5400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7AA02B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'[1]Datenquelle Berufsgruppen'!$A$2:$A$9</c:f>
              <c:strCache>
                <c:ptCount val="8"/>
                <c:pt idx="0">
                  <c:v>Feldkirchen</c:v>
                </c:pt>
                <c:pt idx="1">
                  <c:v>Hermagor</c:v>
                </c:pt>
                <c:pt idx="2">
                  <c:v>Klagenfurt</c:v>
                </c:pt>
                <c:pt idx="3">
                  <c:v>Spittal/Drau</c:v>
                </c:pt>
                <c:pt idx="4">
                  <c:v>St. Veit/Glan</c:v>
                </c:pt>
                <c:pt idx="5">
                  <c:v>Villach</c:v>
                </c:pt>
                <c:pt idx="6">
                  <c:v>Völkermarkt</c:v>
                </c:pt>
                <c:pt idx="7">
                  <c:v>Wolfsberg</c:v>
                </c:pt>
              </c:strCache>
            </c:strRef>
          </c:cat>
          <c:val>
            <c:numRef>
              <c:f>'[1]Datenquelle Berufsgruppen'!$E$2:$E$9</c:f>
              <c:numCache>
                <c:formatCode>General</c:formatCode>
                <c:ptCount val="8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'[1]Datenquelle Berufsgruppen'!$F$2:$F$9</c15:f>
                <c15:dlblRangeCache>
                  <c:ptCount val="8"/>
                </c15:dlblRangeCache>
              </c15:datalabelsRange>
            </c:ext>
            <c:ext xmlns:c16="http://schemas.microsoft.com/office/drawing/2014/chart" uri="{C3380CC4-5D6E-409C-BE32-E72D297353CC}">
              <c16:uniqueId val="{0000000A-FF71-4402-9B6B-D31226E570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04648824"/>
        <c:axId val="804649480"/>
      </c:barChart>
      <c:catAx>
        <c:axId val="804648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804649480"/>
        <c:crosses val="autoZero"/>
        <c:auto val="1"/>
        <c:lblAlgn val="ctr"/>
        <c:lblOffset val="500"/>
        <c:noMultiLvlLbl val="0"/>
      </c:catAx>
      <c:valAx>
        <c:axId val="804649480"/>
        <c:scaling>
          <c:orientation val="minMax"/>
          <c:min val="-1"/>
        </c:scaling>
        <c:delete val="1"/>
        <c:axPos val="l"/>
        <c:numFmt formatCode="General" sourceLinked="1"/>
        <c:majorTickMark val="none"/>
        <c:minorTickMark val="none"/>
        <c:tickLblPos val="nextTo"/>
        <c:crossAx val="804648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2018584432858315E-2"/>
          <c:y val="9.918609097858512E-2"/>
          <c:w val="0.88370422010332994"/>
          <c:h val="0.69410055361315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[0]!Frauen_Ausb_RGS</c:f>
              <c:strCache>
                <c:ptCount val="1"/>
                <c:pt idx="0">
                  <c:v>Ktn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E4002D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Liste!$A$16:$E$16</c:f>
              <c:strCache>
                <c:ptCount val="5"/>
                <c:pt idx="0">
                  <c:v>Pflichtschule</c:v>
                </c:pt>
                <c:pt idx="1">
                  <c:v>Lehr-
abschluss</c:v>
                </c:pt>
                <c:pt idx="2">
                  <c:v>Mittlere
Schule</c:v>
                </c:pt>
                <c:pt idx="3">
                  <c:v>Höhere
Schule</c:v>
                </c:pt>
                <c:pt idx="4">
                  <c:v>Akademische
Ausbildung</c:v>
                </c:pt>
              </c:strCache>
            </c:strRef>
          </c:cat>
          <c:val>
            <c:numRef>
              <c:f>[0]!Frauen_Ausbildung</c:f>
              <c:numCache>
                <c:formatCode>#,##0</c:formatCode>
                <c:ptCount val="5"/>
                <c:pt idx="0">
                  <c:v>3050</c:v>
                </c:pt>
                <c:pt idx="1">
                  <c:v>2507</c:v>
                </c:pt>
                <c:pt idx="2">
                  <c:v>602</c:v>
                </c:pt>
                <c:pt idx="3">
                  <c:v>950</c:v>
                </c:pt>
                <c:pt idx="4">
                  <c:v>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5D-4319-B6C7-9193440DCD9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1264592"/>
        <c:axId val="481236056"/>
      </c:barChart>
      <c:catAx>
        <c:axId val="48126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81236056"/>
        <c:crosses val="autoZero"/>
        <c:auto val="1"/>
        <c:lblAlgn val="ctr"/>
        <c:lblOffset val="100"/>
        <c:noMultiLvlLbl val="0"/>
      </c:catAx>
      <c:valAx>
        <c:axId val="48123605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48126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2018584432858315E-2"/>
          <c:y val="0.12306802049256219"/>
          <c:w val="0.88370422010332994"/>
          <c:h val="0.67021865934201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[0]!Frauen_Alter_RGS</c:f>
              <c:strCache>
                <c:ptCount val="1"/>
                <c:pt idx="0">
                  <c:v>Ktn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Daten!$O$17:$Q$17</c:f>
              <c:strCache>
                <c:ptCount val="3"/>
                <c:pt idx="0">
                  <c:v>Jugendliche unter 25 Jahre</c:v>
                </c:pt>
                <c:pt idx="1">
                  <c:v>50 Jahre und älter</c:v>
                </c:pt>
                <c:pt idx="2">
                  <c:v>Erwachsene 25 bis unter 50 Jahre</c:v>
                </c:pt>
              </c:strCache>
            </c:strRef>
          </c:cat>
          <c:val>
            <c:numRef>
              <c:f>[0]!Frauen_Alter</c:f>
              <c:numCache>
                <c:formatCode>#,##0</c:formatCode>
                <c:ptCount val="3"/>
                <c:pt idx="0" formatCode="General">
                  <c:v>765</c:v>
                </c:pt>
                <c:pt idx="1">
                  <c:v>2782</c:v>
                </c:pt>
                <c:pt idx="2">
                  <c:v>4340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DC-449C-8157-10CB90AC98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1264592"/>
        <c:axId val="481236056"/>
      </c:barChart>
      <c:catAx>
        <c:axId val="48126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81236056"/>
        <c:crosses val="autoZero"/>
        <c:auto val="1"/>
        <c:lblAlgn val="ctr"/>
        <c:lblOffset val="100"/>
        <c:noMultiLvlLbl val="0"/>
      </c:catAx>
      <c:valAx>
        <c:axId val="4812360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8126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909924265611376E-2"/>
          <c:y val="6.0185185185185182E-2"/>
          <c:w val="0.94418015146877721"/>
          <c:h val="0.65028549382716061"/>
        </c:manualLayout>
      </c:layout>
      <c:barChart>
        <c:barDir val="col"/>
        <c:grouping val="clustered"/>
        <c:varyColors val="0"/>
        <c:ser>
          <c:idx val="0"/>
          <c:order val="0"/>
          <c:tx>
            <c:v>Frauen</c:v>
          </c:tx>
          <c:spPr>
            <a:noFill/>
            <a:ln w="19050">
              <a:solidFill>
                <a:srgbClr val="E4002D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E4002D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Daten!$AI$43:$AK$43</c:f>
              <c:strCache>
                <c:ptCount val="3"/>
                <c:pt idx="0">
                  <c:v>Jugendliche &lt;25 Jahre</c:v>
                </c:pt>
                <c:pt idx="1">
                  <c:v>Haupterwerbsalter 25 bis 49 Jahre</c:v>
                </c:pt>
                <c:pt idx="2">
                  <c:v>Ältere über 50 Jahre</c:v>
                </c:pt>
              </c:strCache>
            </c:strRef>
          </c:cat>
          <c:val>
            <c:numRef>
              <c:f>[0]!WE_Frauen_Alter</c:f>
              <c:numCache>
                <c:formatCode>#,##0</c:formatCode>
                <c:ptCount val="3"/>
                <c:pt idx="0">
                  <c:v>44</c:v>
                </c:pt>
                <c:pt idx="1">
                  <c:v>890</c:v>
                </c:pt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8D-4D89-823D-8A4A9796D602}"/>
            </c:ext>
          </c:extLst>
        </c:ser>
        <c:ser>
          <c:idx val="1"/>
          <c:order val="1"/>
          <c:tx>
            <c:v>Männer</c:v>
          </c:tx>
          <c:spPr>
            <a:noFill/>
            <a:ln w="19050">
              <a:solidFill>
                <a:srgbClr val="004F9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4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Daten!$AI$43:$AK$43</c:f>
              <c:strCache>
                <c:ptCount val="3"/>
                <c:pt idx="0">
                  <c:v>Jugendliche &lt;25 Jahre</c:v>
                </c:pt>
                <c:pt idx="1">
                  <c:v>Haupterwerbsalter 25 bis 49 Jahre</c:v>
                </c:pt>
                <c:pt idx="2">
                  <c:v>Ältere über 50 Jahre</c:v>
                </c:pt>
              </c:strCache>
            </c:strRef>
          </c:cat>
          <c:val>
            <c:numRef>
              <c:f>[0]!WE_Männer_Alter</c:f>
              <c:numCache>
                <c:formatCode>#,##0</c:formatCode>
                <c:ptCount val="3"/>
                <c:pt idx="0">
                  <c:v>0</c:v>
                </c:pt>
                <c:pt idx="1">
                  <c:v>64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8D-4D89-823D-8A4A9796D6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81264592"/>
        <c:axId val="481236056"/>
      </c:bar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393120"/>
        <c:axId val="34477852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v>Gesamt</c:v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none"/>
                </c:marker>
                <c:dLbls>
                  <c:dLbl>
                    <c:idx val="0"/>
                    <c:tx>
                      <c:strRef>
                        <c:f>Daten!$BC$44</c:f>
                        <c:strCache>
                          <c:ptCount val="1"/>
                          <c:pt idx="0">
                            <c:v> 44 </c:v>
                          </c:pt>
                        </c:strCache>
                      </c:strRef>
                    </c:tx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>
                          <c15:dlblFTEntry>
                            <c15:txfldGUID>{FA947843-33F9-40E1-9233-F18F0F324E0D}</c15:txfldGUID>
                            <c15:f>Daten!$BC$44</c15:f>
                            <c15:dlblFieldTableCache>
                              <c:ptCount val="1"/>
                              <c:pt idx="0">
                                <c:v> 44 </c:v>
                              </c:pt>
                            </c15:dlblFieldTableCache>
                          </c15:dlblFTEntry>
                        </c15:dlblFieldTable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2-808D-4D89-823D-8A4A9796D602}"/>
                      </c:ext>
                    </c:extLst>
                  </c:dLbl>
                  <c:dLbl>
                    <c:idx val="1"/>
                    <c:tx>
                      <c:strRef>
                        <c:f>Daten!$BD$44</c:f>
                        <c:strCache>
                          <c:ptCount val="1"/>
                          <c:pt idx="0">
                            <c:v>954</c:v>
                          </c:pt>
                        </c:strCache>
                      </c:strRef>
                    </c:tx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>
                          <c15:dlblFTEntry>
                            <c15:txfldGUID>{33568E49-C870-47CA-9EF0-C35B4260D929}</c15:txfldGUID>
                            <c15:f>Daten!$BD$44</c15:f>
                            <c15:dlblFieldTableCache>
                              <c:ptCount val="1"/>
                              <c:pt idx="0">
                                <c:v>954</c:v>
                              </c:pt>
                            </c15:dlblFieldTableCache>
                          </c15:dlblFTEntry>
                        </c15:dlblFieldTable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3-808D-4D89-823D-8A4A9796D602}"/>
                      </c:ext>
                    </c:extLst>
                  </c:dLbl>
                  <c:dLbl>
                    <c:idx val="2"/>
                    <c:tx>
                      <c:strRef>
                        <c:f>Daten!$BE$44</c:f>
                        <c:strCache>
                          <c:ptCount val="1"/>
                          <c:pt idx="0">
                            <c:v> 58 </c:v>
                          </c:pt>
                        </c:strCache>
                      </c:strRef>
                    </c:tx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>
                          <c15:dlblFTEntry>
                            <c15:txfldGUID>{B8E99228-1A4E-4289-8D3F-235808DC02E9}</c15:txfldGUID>
                            <c15:f>Daten!$BE$44</c15:f>
                            <c15:dlblFieldTableCache>
                              <c:ptCount val="1"/>
                              <c:pt idx="0">
                                <c:v> 58 </c:v>
                              </c:pt>
                            </c15:dlblFieldTableCache>
                          </c15:dlblFTEntry>
                        </c15:dlblFieldTable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4-808D-4D89-823D-8A4A9796D602}"/>
                      </c:ext>
                    </c:extLst>
                  </c:dLbl>
                  <c:dLbl>
                    <c:idx val="3"/>
                    <c:tx>
                      <c:strRef>
                        <c:f>Daten!$BH$31</c:f>
                        <c:strCache>
                          <c:ptCount val="1"/>
                          <c:pt idx="0">
                            <c:v>114</c:v>
                          </c:pt>
                        </c:strCache>
                      </c:strRef>
                    </c:tx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>
                          <c15:dlblFTEntry>
                            <c15:txfldGUID>{504EA0FC-75D1-40F7-98A1-F6690B3E7F3C}</c15:txfldGUID>
                            <c15:f>Daten!$BH$31</c15:f>
                            <c15:dlblFieldTableCache>
                              <c:ptCount val="1"/>
                              <c:pt idx="0">
                                <c:v>114</c:v>
                              </c:pt>
                            </c15:dlblFieldTableCache>
                          </c15:dlblFTEntry>
                        </c15:dlblFieldTable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5-808D-4D89-823D-8A4A9796D602}"/>
                      </c:ext>
                    </c:extLst>
                  </c:dLbl>
                  <c:dLbl>
                    <c:idx val="4"/>
                    <c:tx>
                      <c:strRef>
                        <c:f>Daten!$BI$31</c:f>
                        <c:strCache>
                          <c:ptCount val="1"/>
                          <c:pt idx="0">
                            <c:v>127</c:v>
                          </c:pt>
                        </c:strCache>
                      </c:strRef>
                    </c:tx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>
                          <c15:dlblFTEntry>
                            <c15:txfldGUID>{D0B6CB30-DD55-4B33-8359-C535E54AF034}</c15:txfldGUID>
                            <c15:f>Daten!$BI$31</c15:f>
                            <c15:dlblFieldTableCache>
                              <c:ptCount val="1"/>
                              <c:pt idx="0">
                                <c:v>127</c:v>
                              </c:pt>
                            </c15:dlblFieldTableCache>
                          </c15:dlblFTEntry>
                        </c15:dlblFieldTable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6-808D-4D89-823D-8A4A9796D602}"/>
                      </c:ext>
                    </c:extLst>
                  </c:dLbl>
                  <c:numFmt formatCode="#,#00" sourceLinked="0"/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11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Arial" panose="020B0604020202020204" pitchFamily="34" charset="0"/>
                          <a:ea typeface="+mn-ea"/>
                          <a:cs typeface="Arial" panose="020B0604020202020204" pitchFamily="34" charset="0"/>
                        </a:defRPr>
                      </a:pPr>
                      <a:endParaRPr lang="de-DE"/>
                    </a:p>
                  </c:txPr>
                  <c:dLblPos val="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Liste!$A$16:$E$16</c15:sqref>
                        </c15:formulaRef>
                      </c:ext>
                    </c:extLst>
                    <c:strCache>
                      <c:ptCount val="5"/>
                      <c:pt idx="0">
                        <c:v>Pflichtschule</c:v>
                      </c:pt>
                      <c:pt idx="1">
                        <c:v>Lehr-
abschluss</c:v>
                      </c:pt>
                      <c:pt idx="2">
                        <c:v>Mittlere
Schule</c:v>
                      </c:pt>
                      <c:pt idx="3">
                        <c:v>Höhere
Schule</c:v>
                      </c:pt>
                      <c:pt idx="4">
                        <c:v>Akademische
Ausbildung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[0]!WE_Gesamt_Alter</c15:sqref>
                        </c15:formulaRef>
                      </c:ext>
                    </c:extLst>
                    <c:numCache>
                      <c:formatCode>#,##0</c:formatCode>
                      <c:ptCount val="3"/>
                      <c:pt idx="0">
                        <c:v>1068</c:v>
                      </c:pt>
                      <c:pt idx="1">
                        <c:v>1068</c:v>
                      </c:pt>
                      <c:pt idx="2">
                        <c:v>1068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808D-4D89-823D-8A4A9796D602}"/>
                  </c:ext>
                </c:extLst>
              </c15:ser>
            </c15:filteredLineSeries>
          </c:ext>
        </c:extLst>
      </c:lineChart>
      <c:catAx>
        <c:axId val="48126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81236056"/>
        <c:crosses val="autoZero"/>
        <c:auto val="1"/>
        <c:lblAlgn val="ctr"/>
        <c:lblOffset val="100"/>
        <c:noMultiLvlLbl val="0"/>
      </c:catAx>
      <c:valAx>
        <c:axId val="48123605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481264592"/>
        <c:crosses val="autoZero"/>
        <c:crossBetween val="between"/>
      </c:valAx>
      <c:valAx>
        <c:axId val="344778528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743393120"/>
        <c:crosses val="max"/>
        <c:crossBetween val="between"/>
      </c:valAx>
      <c:catAx>
        <c:axId val="74339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47785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241597088417882E-2"/>
          <c:y val="0.91098726851851852"/>
          <c:w val="0.8533906015842434"/>
          <c:h val="8.41130401234567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909924265611376E-2"/>
          <c:y val="6.0185185185185182E-2"/>
          <c:w val="0.94418015146877721"/>
          <c:h val="0.65028549382716061"/>
        </c:manualLayout>
      </c:layout>
      <c:barChart>
        <c:barDir val="col"/>
        <c:grouping val="clustered"/>
        <c:varyColors val="0"/>
        <c:ser>
          <c:idx val="0"/>
          <c:order val="0"/>
          <c:tx>
            <c:v>Frauen</c:v>
          </c:tx>
          <c:spPr>
            <a:noFill/>
            <a:ln w="19050">
              <a:solidFill>
                <a:srgbClr val="E4002D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E4002D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Daten!$AI$43:$AK$43</c:f>
              <c:strCache>
                <c:ptCount val="3"/>
                <c:pt idx="0">
                  <c:v>Jugendliche &lt;25 Jahre</c:v>
                </c:pt>
                <c:pt idx="1">
                  <c:v>Haupterwerbsalter 25 bis 49 Jahre</c:v>
                </c:pt>
                <c:pt idx="2">
                  <c:v>Ältere über 50 Jahre</c:v>
                </c:pt>
              </c:strCache>
            </c:strRef>
          </c:cat>
          <c:val>
            <c:numRef>
              <c:f>[0]!WE_Frauen_Alter</c:f>
              <c:numCache>
                <c:formatCode>#,##0</c:formatCode>
                <c:ptCount val="3"/>
                <c:pt idx="0">
                  <c:v>44</c:v>
                </c:pt>
                <c:pt idx="1">
                  <c:v>890</c:v>
                </c:pt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4-42E9-97E1-5E426C57769A}"/>
            </c:ext>
          </c:extLst>
        </c:ser>
        <c:ser>
          <c:idx val="1"/>
          <c:order val="1"/>
          <c:tx>
            <c:v>Männer</c:v>
          </c:tx>
          <c:spPr>
            <a:noFill/>
            <a:ln w="19050">
              <a:solidFill>
                <a:srgbClr val="004F9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4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Daten!$AI$43:$AK$43</c:f>
              <c:strCache>
                <c:ptCount val="3"/>
                <c:pt idx="0">
                  <c:v>Jugendliche &lt;25 Jahre</c:v>
                </c:pt>
                <c:pt idx="1">
                  <c:v>Haupterwerbsalter 25 bis 49 Jahre</c:v>
                </c:pt>
                <c:pt idx="2">
                  <c:v>Ältere über 50 Jahre</c:v>
                </c:pt>
              </c:strCache>
            </c:strRef>
          </c:cat>
          <c:val>
            <c:numRef>
              <c:f>[0]!WE_Männer_Alter</c:f>
              <c:numCache>
                <c:formatCode>#,##0</c:formatCode>
                <c:ptCount val="3"/>
                <c:pt idx="0">
                  <c:v>0</c:v>
                </c:pt>
                <c:pt idx="1">
                  <c:v>64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04-42E9-97E1-5E426C57769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81264592"/>
        <c:axId val="481236056"/>
      </c:barChart>
      <c:lineChart>
        <c:grouping val="standard"/>
        <c:varyColors val="0"/>
        <c:ser>
          <c:idx val="2"/>
          <c:order val="2"/>
          <c:tx>
            <c:v>Gesamt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strRef>
                  <c:f>Daten!$BC$44</c:f>
                  <c:strCache>
                    <c:ptCount val="1"/>
                    <c:pt idx="0">
                      <c:v> 44 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{9C8EB3DE-708F-4546-98A3-E4B70223C788}</c15:txfldGUID>
                      <c15:f>Daten!$BC$44</c15:f>
                      <c15:dlblFieldTableCache>
                        <c:ptCount val="1"/>
                        <c:pt idx="0">
                          <c:v> 44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F04-42E9-97E1-5E426C57769A}"/>
                </c:ext>
              </c:extLst>
            </c:dLbl>
            <c:dLbl>
              <c:idx val="1"/>
              <c:tx>
                <c:strRef>
                  <c:f>Daten!$BD$44</c:f>
                  <c:strCache>
                    <c:ptCount val="1"/>
                    <c:pt idx="0">
                      <c:v>954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{8613031D-60A9-489D-87B3-97797762352A}</c15:txfldGUID>
                      <c15:f>Daten!$BD$44</c15:f>
                      <c15:dlblFieldTableCache>
                        <c:ptCount val="1"/>
                        <c:pt idx="0">
                          <c:v>954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4F04-42E9-97E1-5E426C57769A}"/>
                </c:ext>
              </c:extLst>
            </c:dLbl>
            <c:dLbl>
              <c:idx val="2"/>
              <c:tx>
                <c:strRef>
                  <c:f>Daten!$BE$44</c:f>
                  <c:strCache>
                    <c:ptCount val="1"/>
                    <c:pt idx="0">
                      <c:v> 58 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{9C7FAF92-D320-4981-AFFE-65601EDFC3C9}</c15:txfldGUID>
                      <c15:f>Daten!$BE$44</c15:f>
                      <c15:dlblFieldTableCache>
                        <c:ptCount val="1"/>
                        <c:pt idx="0">
                          <c:v> 58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4F04-42E9-97E1-5E426C57769A}"/>
                </c:ext>
              </c:extLst>
            </c:dLbl>
            <c:dLbl>
              <c:idx val="3"/>
              <c:tx>
                <c:strRef>
                  <c:f>Daten!$BH$31</c:f>
                  <c:strCache>
                    <c:ptCount val="1"/>
                    <c:pt idx="0">
                      <c:v>114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{C72DC137-C5E5-4E69-A17D-D8E72CC6AC39}</c15:txfldGUID>
                      <c15:f>Daten!$BH$31</c15:f>
                      <c15:dlblFieldTableCache>
                        <c:ptCount val="1"/>
                        <c:pt idx="0">
                          <c:v>114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4F04-42E9-97E1-5E426C57769A}"/>
                </c:ext>
              </c:extLst>
            </c:dLbl>
            <c:dLbl>
              <c:idx val="4"/>
              <c:tx>
                <c:strRef>
                  <c:f>Daten!$BI$31</c:f>
                  <c:strCache>
                    <c:ptCount val="1"/>
                    <c:pt idx="0">
                      <c:v>127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{BF0099A0-51F0-43C7-9DDA-BB5703D22496}</c15:txfldGUID>
                      <c15:f>Daten!$BI$31</c15:f>
                      <c15:dlblFieldTableCache>
                        <c:ptCount val="1"/>
                        <c:pt idx="0">
                          <c:v>127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4F04-42E9-97E1-5E426C57769A}"/>
                </c:ext>
              </c:extLst>
            </c:dLbl>
            <c:numFmt formatCode="#,#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Liste!$A$16:$E$16</c:f>
              <c:strCache>
                <c:ptCount val="5"/>
                <c:pt idx="0">
                  <c:v>Pflichtschule</c:v>
                </c:pt>
                <c:pt idx="1">
                  <c:v>Lehr-
abschluss</c:v>
                </c:pt>
                <c:pt idx="2">
                  <c:v>Mittlere
Schule</c:v>
                </c:pt>
                <c:pt idx="3">
                  <c:v>Höhere
Schule</c:v>
                </c:pt>
                <c:pt idx="4">
                  <c:v>Akademische
Ausbildung</c:v>
                </c:pt>
              </c:strCache>
            </c:strRef>
          </c:cat>
          <c:val>
            <c:numRef>
              <c:f>[0]!WE_Gesamt_Alter</c:f>
              <c:numCache>
                <c:formatCode>#,##0</c:formatCode>
                <c:ptCount val="3"/>
                <c:pt idx="0">
                  <c:v>1068</c:v>
                </c:pt>
                <c:pt idx="1">
                  <c:v>1068</c:v>
                </c:pt>
                <c:pt idx="2">
                  <c:v>1068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F04-42E9-97E1-5E426C577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393120"/>
        <c:axId val="344778528"/>
      </c:lineChart>
      <c:catAx>
        <c:axId val="48126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81236056"/>
        <c:crosses val="autoZero"/>
        <c:auto val="1"/>
        <c:lblAlgn val="ctr"/>
        <c:lblOffset val="100"/>
        <c:noMultiLvlLbl val="0"/>
      </c:catAx>
      <c:valAx>
        <c:axId val="48123605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481264592"/>
        <c:crosses val="autoZero"/>
        <c:crossBetween val="between"/>
      </c:valAx>
      <c:valAx>
        <c:axId val="344778528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743393120"/>
        <c:crosses val="max"/>
        <c:crossBetween val="between"/>
      </c:valAx>
      <c:catAx>
        <c:axId val="74339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47785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241597088417882E-2"/>
          <c:y val="0.91098726851851852"/>
          <c:w val="0.8533906015842434"/>
          <c:h val="8.41130401234567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7909924265611376E-2"/>
          <c:y val="0.1405903767014878"/>
          <c:w val="0.94418015146877721"/>
          <c:h val="0.57679012345679015"/>
        </c:manualLayout>
      </c:layout>
      <c:barChart>
        <c:barDir val="col"/>
        <c:grouping val="clustered"/>
        <c:varyColors val="0"/>
        <c:ser>
          <c:idx val="0"/>
          <c:order val="0"/>
          <c:tx>
            <c:v>Frauen</c:v>
          </c:tx>
          <c:spPr>
            <a:noFill/>
            <a:ln w="19050">
              <a:solidFill>
                <a:srgbClr val="E4002D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E4002D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Liste!$A$16:$E$16</c:f>
              <c:strCache>
                <c:ptCount val="5"/>
                <c:pt idx="0">
                  <c:v>Pflichtschule</c:v>
                </c:pt>
                <c:pt idx="1">
                  <c:v>Lehr-
abschluss</c:v>
                </c:pt>
                <c:pt idx="2">
                  <c:v>Mittlere
Schule</c:v>
                </c:pt>
                <c:pt idx="3">
                  <c:v>Höhere
Schule</c:v>
                </c:pt>
                <c:pt idx="4">
                  <c:v>Akademische
Ausbildung</c:v>
                </c:pt>
              </c:strCache>
            </c:strRef>
          </c:cat>
          <c:val>
            <c:numRef>
              <c:f>[0]!WE_Frauen_Ausb</c:f>
              <c:numCache>
                <c:formatCode>General</c:formatCode>
                <c:ptCount val="5"/>
                <c:pt idx="0">
                  <c:v>399</c:v>
                </c:pt>
                <c:pt idx="1">
                  <c:v>287</c:v>
                </c:pt>
                <c:pt idx="2">
                  <c:v>59</c:v>
                </c:pt>
                <c:pt idx="3">
                  <c:v>104</c:v>
                </c:pt>
                <c:pt idx="4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21-4543-9D5F-E3B0A089C872}"/>
            </c:ext>
          </c:extLst>
        </c:ser>
        <c:ser>
          <c:idx val="1"/>
          <c:order val="1"/>
          <c:tx>
            <c:v>Männer</c:v>
          </c:tx>
          <c:spPr>
            <a:noFill/>
            <a:ln w="19050">
              <a:solidFill>
                <a:srgbClr val="004F9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rgbClr val="004F9F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Liste!$A$16:$E$16</c:f>
              <c:strCache>
                <c:ptCount val="5"/>
                <c:pt idx="0">
                  <c:v>Pflichtschule</c:v>
                </c:pt>
                <c:pt idx="1">
                  <c:v>Lehr-
abschluss</c:v>
                </c:pt>
                <c:pt idx="2">
                  <c:v>Mittlere
Schule</c:v>
                </c:pt>
                <c:pt idx="3">
                  <c:v>Höhere
Schule</c:v>
                </c:pt>
                <c:pt idx="4">
                  <c:v>Akademische
Ausbildung</c:v>
                </c:pt>
              </c:strCache>
            </c:strRef>
          </c:cat>
          <c:val>
            <c:numRef>
              <c:f>[0]!WE_Männer_Ausb</c:f>
              <c:numCache>
                <c:formatCode>General</c:formatCode>
                <c:ptCount val="5"/>
                <c:pt idx="0">
                  <c:v>43</c:v>
                </c:pt>
                <c:pt idx="1">
                  <c:v>19</c:v>
                </c:pt>
                <c:pt idx="2">
                  <c:v>3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21-4543-9D5F-E3B0A089C8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81264592"/>
        <c:axId val="481236056"/>
      </c:barChart>
      <c:lineChart>
        <c:grouping val="standard"/>
        <c:varyColors val="0"/>
        <c:ser>
          <c:idx val="2"/>
          <c:order val="2"/>
          <c:tx>
            <c:v>Gesamt</c:v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strRef>
                  <c:f>Daten!$BE$31</c:f>
                  <c:strCache>
                    <c:ptCount val="1"/>
                    <c:pt idx="0">
                      <c:v>442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{29CB03ED-7750-4655-AEE4-183A3F366A2A}</c15:txfldGUID>
                      <c15:f>Daten!$BE$31</c15:f>
                      <c15:dlblFieldTableCache>
                        <c:ptCount val="1"/>
                        <c:pt idx="0">
                          <c:v>442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021-4543-9D5F-E3B0A089C872}"/>
                </c:ext>
              </c:extLst>
            </c:dLbl>
            <c:dLbl>
              <c:idx val="1"/>
              <c:tx>
                <c:strRef>
                  <c:f>Daten!$BF$31</c:f>
                  <c:strCache>
                    <c:ptCount val="1"/>
                    <c:pt idx="0">
                      <c:v>306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{540EBD0E-E73C-459A-8641-172C0A4AB82C}</c15:txfldGUID>
                      <c15:f>Daten!$BF$31</c15:f>
                      <c15:dlblFieldTableCache>
                        <c:ptCount val="1"/>
                        <c:pt idx="0">
                          <c:v>306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021-4543-9D5F-E3B0A089C872}"/>
                </c:ext>
              </c:extLst>
            </c:dLbl>
            <c:dLbl>
              <c:idx val="2"/>
              <c:tx>
                <c:strRef>
                  <c:f>Daten!$BG$31</c:f>
                  <c:strCache>
                    <c:ptCount val="1"/>
                    <c:pt idx="0">
                      <c:v>62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{D18C0F03-CBE0-4E97-90D5-7B704B54CDB2}</c15:txfldGUID>
                      <c15:f>Daten!$BG$31</c15:f>
                      <c15:dlblFieldTableCache>
                        <c:ptCount val="1"/>
                        <c:pt idx="0">
                          <c:v>62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E021-4543-9D5F-E3B0A089C872}"/>
                </c:ext>
              </c:extLst>
            </c:dLbl>
            <c:dLbl>
              <c:idx val="3"/>
              <c:tx>
                <c:strRef>
                  <c:f>Daten!$BH$31</c:f>
                  <c:strCache>
                    <c:ptCount val="1"/>
                    <c:pt idx="0">
                      <c:v>114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{65373F29-0E8D-422B-A21C-6CB8632F388C}</c15:txfldGUID>
                      <c15:f>Daten!$BH$31</c15:f>
                      <c15:dlblFieldTableCache>
                        <c:ptCount val="1"/>
                        <c:pt idx="0">
                          <c:v>114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021-4543-9D5F-E3B0A089C872}"/>
                </c:ext>
              </c:extLst>
            </c:dLbl>
            <c:dLbl>
              <c:idx val="4"/>
              <c:tx>
                <c:strRef>
                  <c:f>Daten!$BI$31</c:f>
                  <c:strCache>
                    <c:ptCount val="1"/>
                    <c:pt idx="0">
                      <c:v>127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{FC51BAAA-C4B1-4637-8D9E-A5BAA0CFFA92}</c15:txfldGUID>
                      <c15:f>Daten!$BI$31</c15:f>
                      <c15:dlblFieldTableCache>
                        <c:ptCount val="1"/>
                        <c:pt idx="0">
                          <c:v>127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021-4543-9D5F-E3B0A089C8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de-D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Liste!$A$16:$E$16</c:f>
              <c:strCache>
                <c:ptCount val="5"/>
                <c:pt idx="0">
                  <c:v>Pflichtschule</c:v>
                </c:pt>
                <c:pt idx="1">
                  <c:v>Lehr-
abschluss</c:v>
                </c:pt>
                <c:pt idx="2">
                  <c:v>Mittlere
Schule</c:v>
                </c:pt>
                <c:pt idx="3">
                  <c:v>Höhere
Schule</c:v>
                </c:pt>
                <c:pt idx="4">
                  <c:v>Akademische
Ausbildung</c:v>
                </c:pt>
              </c:strCache>
            </c:strRef>
          </c:cat>
          <c:val>
            <c:numRef>
              <c:f>[0]!WE_Ges_Ausb</c:f>
              <c:numCache>
                <c:formatCode>General</c:formatCode>
                <c:ptCount val="5"/>
                <c:pt idx="0">
                  <c:v>478.79999999999995</c:v>
                </c:pt>
                <c:pt idx="1">
                  <c:v>478.79999999999995</c:v>
                </c:pt>
                <c:pt idx="2">
                  <c:v>478.79999999999995</c:v>
                </c:pt>
                <c:pt idx="3">
                  <c:v>478.79999999999995</c:v>
                </c:pt>
                <c:pt idx="4">
                  <c:v>478.79999999999995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021-4543-9D5F-E3B0A089C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3393120"/>
        <c:axId val="344778528"/>
      </c:lineChart>
      <c:catAx>
        <c:axId val="48126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81236056"/>
        <c:crosses val="autoZero"/>
        <c:auto val="1"/>
        <c:lblAlgn val="ctr"/>
        <c:lblOffset val="100"/>
        <c:noMultiLvlLbl val="0"/>
      </c:catAx>
      <c:valAx>
        <c:axId val="4812360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81264592"/>
        <c:crosses val="autoZero"/>
        <c:crossBetween val="between"/>
      </c:valAx>
      <c:valAx>
        <c:axId val="34477852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743393120"/>
        <c:crosses val="max"/>
        <c:crossBetween val="between"/>
      </c:valAx>
      <c:catAx>
        <c:axId val="743393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447785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849818026118606E-2"/>
          <c:y val="0.90870489078822414"/>
          <c:w val="0.87831388710483138"/>
          <c:h val="9.1295109211775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E03125AF-147E-40E9-9197-57CA25D1CBD8}" type="doc">
      <dgm:prSet loTypeId="urn:microsoft.com/office/officeart/2005/8/layout/list1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de-DE"/>
        </a:p>
      </dgm:t>
    </dgm:pt>
    <dgm:pt modelId="{7A115F1E-3EFA-41F2-9AFE-831E35FCAAF1}">
      <dgm:prSet phldrT="[Text]" custT="1"/>
      <dgm:spPr/>
      <dgm:t>
        <a:bodyPr/>
        <a:lstStyle/>
        <a:p>
          <a:r>
            <a:rPr lang="de-DE" sz="2800" b="1">
              <a:latin typeface="Arial" panose="020B0604020202020204" pitchFamily="34" charset="0"/>
              <a:cs typeface="Arial" panose="020B0604020202020204" pitchFamily="34" charset="0"/>
            </a:rPr>
            <a:t>Arbeitslose Frauen</a:t>
          </a:r>
        </a:p>
      </dgm:t>
    </dgm:pt>
    <dgm:pt modelId="{2C3301D9-CB55-4726-BF6B-BDDFDBD82293}" type="parTrans" cxnId="{404B2011-7D81-4BB7-895E-86DAEC14CA65}">
      <dgm:prSet/>
      <dgm:spPr/>
      <dgm:t>
        <a:bodyPr/>
        <a:lstStyle/>
        <a:p>
          <a:endParaRPr lang="de-DE"/>
        </a:p>
      </dgm:t>
    </dgm:pt>
    <dgm:pt modelId="{1F413A1E-6733-4BC9-A32F-084B3629CB89}" type="sibTrans" cxnId="{404B2011-7D81-4BB7-895E-86DAEC14CA65}">
      <dgm:prSet/>
      <dgm:spPr/>
      <dgm:t>
        <a:bodyPr/>
        <a:lstStyle/>
        <a:p>
          <a:endParaRPr lang="de-DE"/>
        </a:p>
      </dgm:t>
    </dgm:pt>
    <dgm:pt modelId="{763389A7-7A9A-43C8-A711-F22891CDAD76}" type="pres">
      <dgm:prSet presAssocID="{E03125AF-147E-40E9-9197-57CA25D1CBD8}" presName="linear" presStyleCnt="0">
        <dgm:presLayoutVars>
          <dgm:dir/>
          <dgm:animLvl val="lvl"/>
          <dgm:resizeHandles val="exact"/>
        </dgm:presLayoutVars>
      </dgm:prSet>
      <dgm:spPr/>
    </dgm:pt>
    <dgm:pt modelId="{DDC01C25-4A65-40B3-824D-F2474B6A2A7E}" type="pres">
      <dgm:prSet presAssocID="{7A115F1E-3EFA-41F2-9AFE-831E35FCAAF1}" presName="parentLin" presStyleCnt="0"/>
      <dgm:spPr/>
    </dgm:pt>
    <dgm:pt modelId="{7CA56EC6-6677-4547-BEC8-6521714FC1B1}" type="pres">
      <dgm:prSet presAssocID="{7A115F1E-3EFA-41F2-9AFE-831E35FCAAF1}" presName="parentLeftMargin" presStyleLbl="node1" presStyleIdx="0" presStyleCnt="1"/>
      <dgm:spPr/>
    </dgm:pt>
    <dgm:pt modelId="{B43C3DEB-C9C6-4E43-AD2E-E12909868A12}" type="pres">
      <dgm:prSet presAssocID="{7A115F1E-3EFA-41F2-9AFE-831E35FCAAF1}" presName="parentText" presStyleLbl="node1" presStyleIdx="0" presStyleCnt="1" custScaleX="113952" custScaleY="51970" custLinFactNeighborX="-4283" custLinFactNeighborY="-17997">
        <dgm:presLayoutVars>
          <dgm:chMax val="0"/>
          <dgm:bulletEnabled val="1"/>
        </dgm:presLayoutVars>
      </dgm:prSet>
      <dgm:spPr/>
    </dgm:pt>
    <dgm:pt modelId="{DE186A38-96F0-4552-A39C-F3FC3FB3708F}" type="pres">
      <dgm:prSet presAssocID="{7A115F1E-3EFA-41F2-9AFE-831E35FCAAF1}" presName="negativeSpace" presStyleCnt="0"/>
      <dgm:spPr/>
    </dgm:pt>
    <dgm:pt modelId="{8128BE63-79C6-4EF9-AE06-6B3DF40D210B}" type="pres">
      <dgm:prSet presAssocID="{7A115F1E-3EFA-41F2-9AFE-831E35FCAAF1}" presName="childText" presStyleLbl="conFgAcc1" presStyleIdx="0" presStyleCnt="1" custScaleY="61538" custLinFactNeighborX="710" custLinFactNeighborY="1655">
        <dgm:presLayoutVars>
          <dgm:bulletEnabled val="1"/>
        </dgm:presLayoutVars>
      </dgm:prSet>
      <dgm:spPr/>
    </dgm:pt>
  </dgm:ptLst>
  <dgm:cxnLst>
    <dgm:cxn modelId="{404B2011-7D81-4BB7-895E-86DAEC14CA65}" srcId="{E03125AF-147E-40E9-9197-57CA25D1CBD8}" destId="{7A115F1E-3EFA-41F2-9AFE-831E35FCAAF1}" srcOrd="0" destOrd="0" parTransId="{2C3301D9-CB55-4726-BF6B-BDDFDBD82293}" sibTransId="{1F413A1E-6733-4BC9-A32F-084B3629CB89}"/>
    <dgm:cxn modelId="{717B1C64-9777-483F-8A2D-237EFA7C80D6}" type="presOf" srcId="{E03125AF-147E-40E9-9197-57CA25D1CBD8}" destId="{763389A7-7A9A-43C8-A711-F22891CDAD76}" srcOrd="0" destOrd="0" presId="urn:microsoft.com/office/officeart/2005/8/layout/list1"/>
    <dgm:cxn modelId="{300382E8-96D0-43F4-8E1A-2F0E73CF3512}" type="presOf" srcId="{7A115F1E-3EFA-41F2-9AFE-831E35FCAAF1}" destId="{B43C3DEB-C9C6-4E43-AD2E-E12909868A12}" srcOrd="1" destOrd="0" presId="urn:microsoft.com/office/officeart/2005/8/layout/list1"/>
    <dgm:cxn modelId="{B68B10F7-F6E6-47D1-B409-1771B7E124EB}" type="presOf" srcId="{7A115F1E-3EFA-41F2-9AFE-831E35FCAAF1}" destId="{7CA56EC6-6677-4547-BEC8-6521714FC1B1}" srcOrd="0" destOrd="0" presId="urn:microsoft.com/office/officeart/2005/8/layout/list1"/>
    <dgm:cxn modelId="{23A7ADBD-F990-4921-B808-9CA6B82AB333}" type="presParOf" srcId="{763389A7-7A9A-43C8-A711-F22891CDAD76}" destId="{DDC01C25-4A65-40B3-824D-F2474B6A2A7E}" srcOrd="0" destOrd="0" presId="urn:microsoft.com/office/officeart/2005/8/layout/list1"/>
    <dgm:cxn modelId="{3A9C1F69-FFDE-47D6-AA09-2FE2EBC3D11E}" type="presParOf" srcId="{DDC01C25-4A65-40B3-824D-F2474B6A2A7E}" destId="{7CA56EC6-6677-4547-BEC8-6521714FC1B1}" srcOrd="0" destOrd="0" presId="urn:microsoft.com/office/officeart/2005/8/layout/list1"/>
    <dgm:cxn modelId="{0538937B-54B8-4A3C-BFA1-A29CF5AC0871}" type="presParOf" srcId="{DDC01C25-4A65-40B3-824D-F2474B6A2A7E}" destId="{B43C3DEB-C9C6-4E43-AD2E-E12909868A12}" srcOrd="1" destOrd="0" presId="urn:microsoft.com/office/officeart/2005/8/layout/list1"/>
    <dgm:cxn modelId="{3D57C645-3753-4EE4-BA58-A1925AC8766C}" type="presParOf" srcId="{763389A7-7A9A-43C8-A711-F22891CDAD76}" destId="{DE186A38-96F0-4552-A39C-F3FC3FB3708F}" srcOrd="1" destOrd="0" presId="urn:microsoft.com/office/officeart/2005/8/layout/list1"/>
    <dgm:cxn modelId="{9B6EA68F-5531-4B19-A2F6-1E085841B774}" type="presParOf" srcId="{763389A7-7A9A-43C8-A711-F22891CDAD76}" destId="{8128BE63-79C6-4EF9-AE06-6B3DF40D210B}" srcOrd="2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11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E03125AF-147E-40E9-9197-57CA25D1CBD8}" type="doc">
      <dgm:prSet loTypeId="urn:microsoft.com/office/officeart/2005/8/layout/list1" loCatId="list" qsTypeId="urn:microsoft.com/office/officeart/2005/8/quickstyle/simple3" qsCatId="simple" csTypeId="urn:microsoft.com/office/officeart/2005/8/colors/accent1_2" csCatId="accent1" phldr="1"/>
      <dgm:spPr/>
      <dgm:t>
        <a:bodyPr/>
        <a:lstStyle/>
        <a:p>
          <a:endParaRPr lang="de-DE"/>
        </a:p>
      </dgm:t>
    </dgm:pt>
    <dgm:pt modelId="{7A115F1E-3EFA-41F2-9AFE-831E35FCAAF1}">
      <dgm:prSet phldrT="[Text]" custT="1"/>
      <dgm:spPr>
        <a:ln>
          <a:solidFill>
            <a:srgbClr val="E4002D"/>
          </a:solidFill>
        </a:ln>
      </dgm:spPr>
      <dgm:t>
        <a:bodyPr/>
        <a:lstStyle/>
        <a:p>
          <a:r>
            <a:rPr lang="de-DE" sz="2800" b="1" kern="6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Wiedereinsteiger_innen</a:t>
          </a:r>
        </a:p>
        <a:p>
          <a:r>
            <a:rPr lang="de-DE" sz="2000" b="1" kern="6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(WE)</a:t>
          </a:r>
        </a:p>
      </dgm:t>
    </dgm:pt>
    <dgm:pt modelId="{2C3301D9-CB55-4726-BF6B-BDDFDBD82293}" type="parTrans" cxnId="{404B2011-7D81-4BB7-895E-86DAEC14CA65}">
      <dgm:prSet/>
      <dgm:spPr/>
      <dgm:t>
        <a:bodyPr/>
        <a:lstStyle/>
        <a:p>
          <a:endParaRPr lang="de-DE"/>
        </a:p>
      </dgm:t>
    </dgm:pt>
    <dgm:pt modelId="{1F413A1E-6733-4BC9-A32F-084B3629CB89}" type="sibTrans" cxnId="{404B2011-7D81-4BB7-895E-86DAEC14CA65}">
      <dgm:prSet/>
      <dgm:spPr/>
      <dgm:t>
        <a:bodyPr/>
        <a:lstStyle/>
        <a:p>
          <a:endParaRPr lang="de-DE"/>
        </a:p>
      </dgm:t>
    </dgm:pt>
    <dgm:pt modelId="{763389A7-7A9A-43C8-A711-F22891CDAD76}" type="pres">
      <dgm:prSet presAssocID="{E03125AF-147E-40E9-9197-57CA25D1CBD8}" presName="linear" presStyleCnt="0">
        <dgm:presLayoutVars>
          <dgm:dir/>
          <dgm:animLvl val="lvl"/>
          <dgm:resizeHandles val="exact"/>
        </dgm:presLayoutVars>
      </dgm:prSet>
      <dgm:spPr/>
    </dgm:pt>
    <dgm:pt modelId="{DDC01C25-4A65-40B3-824D-F2474B6A2A7E}" type="pres">
      <dgm:prSet presAssocID="{7A115F1E-3EFA-41F2-9AFE-831E35FCAAF1}" presName="parentLin" presStyleCnt="0"/>
      <dgm:spPr/>
    </dgm:pt>
    <dgm:pt modelId="{7CA56EC6-6677-4547-BEC8-6521714FC1B1}" type="pres">
      <dgm:prSet presAssocID="{7A115F1E-3EFA-41F2-9AFE-831E35FCAAF1}" presName="parentLeftMargin" presStyleLbl="node1" presStyleIdx="0" presStyleCnt="1"/>
      <dgm:spPr/>
    </dgm:pt>
    <dgm:pt modelId="{B43C3DEB-C9C6-4E43-AD2E-E12909868A12}" type="pres">
      <dgm:prSet presAssocID="{7A115F1E-3EFA-41F2-9AFE-831E35FCAAF1}" presName="parentText" presStyleLbl="node1" presStyleIdx="0" presStyleCnt="1" custScaleX="109966" custScaleY="52759" custLinFactNeighborX="0" custLinFactNeighborY="-18906">
        <dgm:presLayoutVars>
          <dgm:chMax val="0"/>
          <dgm:bulletEnabled val="1"/>
        </dgm:presLayoutVars>
      </dgm:prSet>
      <dgm:spPr/>
    </dgm:pt>
    <dgm:pt modelId="{DE186A38-96F0-4552-A39C-F3FC3FB3708F}" type="pres">
      <dgm:prSet presAssocID="{7A115F1E-3EFA-41F2-9AFE-831E35FCAAF1}" presName="negativeSpace" presStyleCnt="0"/>
      <dgm:spPr/>
    </dgm:pt>
    <dgm:pt modelId="{8128BE63-79C6-4EF9-AE06-6B3DF40D210B}" type="pres">
      <dgm:prSet presAssocID="{7A115F1E-3EFA-41F2-9AFE-831E35FCAAF1}" presName="childText" presStyleLbl="conFgAcc1" presStyleIdx="0" presStyleCnt="1" custScaleX="96524" custScaleY="62500" custLinFactNeighborX="134" custLinFactNeighborY="-3361">
        <dgm:presLayoutVars>
          <dgm:bulletEnabled val="1"/>
        </dgm:presLayoutVars>
      </dgm:prSet>
      <dgm:spPr/>
    </dgm:pt>
  </dgm:ptLst>
  <dgm:cxnLst>
    <dgm:cxn modelId="{404B2011-7D81-4BB7-895E-86DAEC14CA65}" srcId="{E03125AF-147E-40E9-9197-57CA25D1CBD8}" destId="{7A115F1E-3EFA-41F2-9AFE-831E35FCAAF1}" srcOrd="0" destOrd="0" parTransId="{2C3301D9-CB55-4726-BF6B-BDDFDBD82293}" sibTransId="{1F413A1E-6733-4BC9-A32F-084B3629CB89}"/>
    <dgm:cxn modelId="{717B1C64-9777-483F-8A2D-237EFA7C80D6}" type="presOf" srcId="{E03125AF-147E-40E9-9197-57CA25D1CBD8}" destId="{763389A7-7A9A-43C8-A711-F22891CDAD76}" srcOrd="0" destOrd="0" presId="urn:microsoft.com/office/officeart/2005/8/layout/list1"/>
    <dgm:cxn modelId="{300382E8-96D0-43F4-8E1A-2F0E73CF3512}" type="presOf" srcId="{7A115F1E-3EFA-41F2-9AFE-831E35FCAAF1}" destId="{B43C3DEB-C9C6-4E43-AD2E-E12909868A12}" srcOrd="1" destOrd="0" presId="urn:microsoft.com/office/officeart/2005/8/layout/list1"/>
    <dgm:cxn modelId="{B68B10F7-F6E6-47D1-B409-1771B7E124EB}" type="presOf" srcId="{7A115F1E-3EFA-41F2-9AFE-831E35FCAAF1}" destId="{7CA56EC6-6677-4547-BEC8-6521714FC1B1}" srcOrd="0" destOrd="0" presId="urn:microsoft.com/office/officeart/2005/8/layout/list1"/>
    <dgm:cxn modelId="{23A7ADBD-F990-4921-B808-9CA6B82AB333}" type="presParOf" srcId="{763389A7-7A9A-43C8-A711-F22891CDAD76}" destId="{DDC01C25-4A65-40B3-824D-F2474B6A2A7E}" srcOrd="0" destOrd="0" presId="urn:microsoft.com/office/officeart/2005/8/layout/list1"/>
    <dgm:cxn modelId="{3A9C1F69-FFDE-47D6-AA09-2FE2EBC3D11E}" type="presParOf" srcId="{DDC01C25-4A65-40B3-824D-F2474B6A2A7E}" destId="{7CA56EC6-6677-4547-BEC8-6521714FC1B1}" srcOrd="0" destOrd="0" presId="urn:microsoft.com/office/officeart/2005/8/layout/list1"/>
    <dgm:cxn modelId="{0538937B-54B8-4A3C-BFA1-A29CF5AC0871}" type="presParOf" srcId="{DDC01C25-4A65-40B3-824D-F2474B6A2A7E}" destId="{B43C3DEB-C9C6-4E43-AD2E-E12909868A12}" srcOrd="1" destOrd="0" presId="urn:microsoft.com/office/officeart/2005/8/layout/list1"/>
    <dgm:cxn modelId="{3D57C645-3753-4EE4-BA58-A1925AC8766C}" type="presParOf" srcId="{763389A7-7A9A-43C8-A711-F22891CDAD76}" destId="{DE186A38-96F0-4552-A39C-F3FC3FB3708F}" srcOrd="1" destOrd="0" presId="urn:microsoft.com/office/officeart/2005/8/layout/list1"/>
    <dgm:cxn modelId="{9B6EA68F-5531-4B19-A2F6-1E085841B774}" type="presParOf" srcId="{763389A7-7A9A-43C8-A711-F22891CDAD76}" destId="{8128BE63-79C6-4EF9-AE06-6B3DF40D210B}" srcOrd="2" destOrd="0" presId="urn:microsoft.com/office/officeart/2005/8/layout/list1"/>
  </dgm:cxnLst>
  <dgm:bg/>
  <dgm:whole/>
  <dgm:extLst>
    <a:ext uri="http://schemas.microsoft.com/office/drawing/2008/diagram">
      <dsp:dataModelExt xmlns:dsp="http://schemas.microsoft.com/office/drawing/2008/diagram" relId="rId17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128BE63-79C6-4EF9-AE06-6B3DF40D210B}">
      <dsp:nvSpPr>
        <dsp:cNvPr id="0" name=""/>
        <dsp:cNvSpPr/>
      </dsp:nvSpPr>
      <dsp:spPr>
        <a:xfrm>
          <a:off x="0" y="1034201"/>
          <a:ext cx="5591969" cy="1007992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43C3DEB-C9C6-4E43-AD2E-E12909868A12}">
      <dsp:nvSpPr>
        <dsp:cNvPr id="0" name=""/>
        <dsp:cNvSpPr/>
      </dsp:nvSpPr>
      <dsp:spPr>
        <a:xfrm>
          <a:off x="267623" y="635196"/>
          <a:ext cx="4460512" cy="997200"/>
        </a:xfrm>
        <a:prstGeom prst="round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47954" tIns="0" rIns="147954" bIns="0" numCol="1" spcCol="1270" anchor="ctr" anchorCtr="0">
          <a:noAutofit/>
        </a:bodyPr>
        <a:lstStyle/>
        <a:p>
          <a:pPr marL="0" lvl="0" indent="0" algn="l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2800" b="1" kern="1200">
              <a:latin typeface="Arial" panose="020B0604020202020204" pitchFamily="34" charset="0"/>
              <a:cs typeface="Arial" panose="020B0604020202020204" pitchFamily="34" charset="0"/>
            </a:rPr>
            <a:t>Arbeitslose Frauen</a:t>
          </a:r>
        </a:p>
      </dsp:txBody>
      <dsp:txXfrm>
        <a:off x="316302" y="683875"/>
        <a:ext cx="4363154" cy="899842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128BE63-79C6-4EF9-AE06-6B3DF40D210B}">
      <dsp:nvSpPr>
        <dsp:cNvPr id="0" name=""/>
        <dsp:cNvSpPr/>
      </dsp:nvSpPr>
      <dsp:spPr>
        <a:xfrm>
          <a:off x="8376" y="993732"/>
          <a:ext cx="6033504" cy="1008000"/>
        </a:xfrm>
        <a:prstGeom prst="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635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1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B43C3DEB-C9C6-4E43-AD2E-E12909868A12}">
      <dsp:nvSpPr>
        <dsp:cNvPr id="0" name=""/>
        <dsp:cNvSpPr/>
      </dsp:nvSpPr>
      <dsp:spPr>
        <a:xfrm>
          <a:off x="312539" y="616169"/>
          <a:ext cx="4811614" cy="996765"/>
        </a:xfrm>
        <a:prstGeom prst="roundRect">
          <a:avLst/>
        </a:prstGeom>
        <a:gradFill rotWithShape="0">
          <a:gsLst>
            <a:gs pos="0">
              <a:schemeClr val="accent1">
                <a:hueOff val="0"/>
                <a:satOff val="0"/>
                <a:lumOff val="0"/>
                <a:alphaOff val="0"/>
                <a:lumMod val="110000"/>
                <a:satMod val="105000"/>
                <a:tint val="67000"/>
              </a:schemeClr>
            </a:gs>
            <a:gs pos="50000">
              <a:schemeClr val="accent1">
                <a:hueOff val="0"/>
                <a:satOff val="0"/>
                <a:lumOff val="0"/>
                <a:alphaOff val="0"/>
                <a:lumMod val="105000"/>
                <a:satMod val="103000"/>
                <a:tint val="73000"/>
              </a:schemeClr>
            </a:gs>
            <a:gs pos="100000">
              <a:schemeClr val="accent1">
                <a:hueOff val="0"/>
                <a:satOff val="0"/>
                <a:lumOff val="0"/>
                <a:alphaOff val="0"/>
                <a:lumMod val="105000"/>
                <a:satMod val="109000"/>
                <a:tint val="81000"/>
              </a:schemeClr>
            </a:gs>
          </a:gsLst>
          <a:lin ang="5400000" scaled="0"/>
        </a:gradFill>
        <a:ln>
          <a:solidFill>
            <a:srgbClr val="E4002D"/>
          </a:solidFill>
        </a:ln>
        <a:effectLst/>
        <a:scene3d>
          <a:camera prst="orthographicFront"/>
          <a:lightRig rig="flat" dir="t"/>
        </a:scene3d>
        <a:sp3d prstMaterial="dkEdge">
          <a:bevelT w="8200" h="38100"/>
        </a:sp3d>
      </dsp:spPr>
      <dsp:style>
        <a:lnRef idx="0">
          <a:scrgbClr r="0" g="0" b="0"/>
        </a:lnRef>
        <a:fillRef idx="2">
          <a:scrgbClr r="0" g="0" b="0"/>
        </a:fillRef>
        <a:effectRef idx="1">
          <a:scrgbClr r="0" g="0" b="0"/>
        </a:effectRef>
        <a:fontRef idx="minor">
          <a:schemeClr val="dk1"/>
        </a:fontRef>
      </dsp:style>
      <dsp:txBody>
        <a:bodyPr spcFirstLastPara="0" vert="horz" wrap="square" lIns="165385" tIns="0" rIns="165385" bIns="0" numCol="1" spcCol="1270" anchor="ctr" anchorCtr="0">
          <a:noAutofit/>
        </a:bodyPr>
        <a:lstStyle/>
        <a:p>
          <a:pPr marL="0" lvl="0" indent="0" algn="l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2800" b="1" kern="6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Wiedereinsteiger_innen</a:t>
          </a:r>
        </a:p>
        <a:p>
          <a:pPr marL="0" lvl="0" indent="0" algn="l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de-DE" sz="2000" b="1" kern="6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(WE)</a:t>
          </a:r>
        </a:p>
      </dsp:txBody>
      <dsp:txXfrm>
        <a:off x="361197" y="664827"/>
        <a:ext cx="4714298" cy="89944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list1">
  <dgm:title val=""/>
  <dgm:desc val=""/>
  <dgm:catLst>
    <dgm:cat type="list" pri="4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4" srcId="0" destId="1" srcOrd="0" destOrd="0"/>
        <dgm:cxn modelId="5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">
    <dgm:varLst>
      <dgm:dir/>
      <dgm:animLvl val="lvl"/>
      <dgm:resizeHandles val="exact"/>
    </dgm:varLst>
    <dgm:choose name="Name0">
      <dgm:if name="Name1" func="var" arg="dir" op="equ" val="norm">
        <dgm:alg type="lin">
          <dgm:param type="linDir" val="fromT"/>
          <dgm:param type="vertAlign" val="mid"/>
          <dgm:param type="horzAlign" val="l"/>
          <dgm:param type="nodeHorzAlign" val="l"/>
        </dgm:alg>
      </dgm:if>
      <dgm:else name="Name2">
        <dgm:alg type="lin">
          <dgm:param type="linDir" val="fromT"/>
          <dgm:param type="vertAlign" val="mid"/>
          <dgm:param type="horzAlign" val="r"/>
          <dgm:param type="nodeHorzAlign" val="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parentLin" refType="w"/>
      <dgm:constr type="h" for="ch" forName="parentLin" val="INF"/>
      <dgm:constr type="w" for="des" forName="parentLeftMargin" refType="w" fact="0.05"/>
      <dgm:constr type="w" for="des" forName="parentText" refType="w" fact="0.7"/>
      <dgm:constr type="h" for="des" forName="parentText" refType="primFontSz" refFor="des" refForName="parentText" fact="0.82"/>
      <dgm:constr type="h" for="ch" forName="negativeSpace" refType="primFontSz" refFor="des" refForName="parentText" fact="-0.41"/>
      <dgm:constr type="h" for="ch" forName="negativeSpace" refType="h" refFor="des" refForName="parentText" op="lte" fact="-0.82"/>
      <dgm:constr type="h" for="ch" forName="negativeSpace" refType="h" refFor="des" refForName="parentText" op="gte" fact="-0.82"/>
      <dgm:constr type="w" for="ch" forName="childText" refType="w"/>
      <dgm:constr type="h" for="ch" forName="childText" refType="primFontSz" refFor="des" refForName="parentText" fact="0.7"/>
      <dgm:constr type="primFontSz" for="des" forName="parentText" val="65"/>
      <dgm:constr type="primFontSz" for="ch" forName="childText" refType="primFontSz" refFor="des" refForName="parentText"/>
      <dgm:constr type="tMarg" for="ch" forName="childText" refType="primFontSz" refFor="des" refForName="parentText" fact="1.64"/>
      <dgm:constr type="tMarg" for="ch" forName="childText" refType="h" refFor="des" refForName="parentText" op="lte" fact="3.28"/>
      <dgm:constr type="tMarg" for="ch" forName="childText" refType="h" refFor="des" refForName="parentText" op="gte" fact="3.28"/>
      <dgm:constr type="lMarg" for="ch" forName="childText" refType="w" fact="0.22"/>
      <dgm:constr type="rMarg" for="ch" forName="childText" refType="lMarg" refFor="ch" refForName="childText"/>
      <dgm:constr type="lMarg" for="des" forName="parentText" refType="w" fact="0.075"/>
      <dgm:constr type="rMarg" for="des" forName="parentText" refType="lMarg" refFor="des" refForName="parentText"/>
      <dgm:constr type="h" for="ch" forName="spaceBetweenRectangles" refType="primFontSz" refFor="des" refForName="parentText" fact="0.15"/>
    </dgm:constrLst>
    <dgm:ruleLst>
      <dgm:rule type="primFontSz" for="des" forName="parentText" val="5" fact="NaN" max="NaN"/>
    </dgm:ruleLst>
    <dgm:forEach name="Name3" axis="ch" ptType="node">
      <dgm:layoutNode name="parentLin">
        <dgm:choose name="Name4">
          <dgm:if name="Name5" func="var" arg="dir" op="equ" val="norm">
            <dgm:alg type="lin">
              <dgm:param type="linDir" val="fromL"/>
              <dgm:param type="horzAlign" val="l"/>
              <dgm:param type="nodeHorzAlign" val="l"/>
            </dgm:alg>
          </dgm:if>
          <dgm:else name="Name6">
            <dgm:alg type="lin">
              <dgm:param type="linDir" val="fromR"/>
              <dgm:param type="horzAlign" val="r"/>
              <dgm:param type="nodeHorzAlign" val="r"/>
            </dgm:alg>
          </dgm:else>
        </dgm:choose>
        <dgm:shape xmlns:r="http://schemas.openxmlformats.org/officeDocument/2006/relationships" r:blip="">
          <dgm:adjLst/>
        </dgm:shape>
        <dgm:presOf/>
        <dgm:constrLst/>
        <dgm:ruleLst/>
        <dgm:layoutNode name="parentLeftMargin">
          <dgm:alg type="sp"/>
          <dgm:shape xmlns:r="http://schemas.openxmlformats.org/officeDocument/2006/relationships" type="rect" r:blip="" hideGeom="1">
            <dgm:adjLst/>
          </dgm:shape>
          <dgm:presOf axis="self"/>
          <dgm:constrLst>
            <dgm:constr type="h"/>
          </dgm:constrLst>
          <dgm:ruleLst/>
        </dgm:layoutNode>
        <dgm:layoutNode name="parentText" styleLbl="node1">
          <dgm:varLst>
            <dgm:chMax val="0"/>
            <dgm:bulletEnabled val="1"/>
          </dgm:varLst>
          <dgm:choose name="Name7">
            <dgm:if name="Name8" func="var" arg="dir" op="equ" val="norm">
              <dgm:alg type="tx">
                <dgm:param type="parTxLTRAlign" val="l"/>
                <dgm:param type="parTxRTLAlign" val="l"/>
              </dgm:alg>
            </dgm:if>
            <dgm:else name="Name9">
              <dgm:alg type="tx">
                <dgm:param type="parTxLTRAlign" val="r"/>
                <dgm:param type="parTxRTLAlign" val="r"/>
              </dgm:alg>
            </dgm:else>
          </dgm:choose>
          <dgm:shape xmlns:r="http://schemas.openxmlformats.org/officeDocument/2006/relationships" type="roundRect" r:blip="">
            <dgm:adjLst/>
          </dgm:shape>
          <dgm:presOf axis="self" ptType="node"/>
          <dgm:constrLst>
            <dgm:constr type="tMarg"/>
            <dgm:constr type="bMarg"/>
          </dgm:constrLst>
          <dgm:ruleLst/>
        </dgm:layoutNode>
      </dgm:layoutNode>
      <dgm:layoutNode name="negativeSpace">
        <dgm:alg type="sp"/>
        <dgm:shape xmlns:r="http://schemas.openxmlformats.org/officeDocument/2006/relationships" r:blip="">
          <dgm:adjLst/>
        </dgm:shape>
        <dgm:presOf/>
        <dgm:constrLst/>
        <dgm:ruleLst/>
      </dgm:layoutNode>
      <dgm:layoutNode name="childText" styleLbl="conFgAcc1">
        <dgm:varLst>
          <dgm:bulletEnabled val="1"/>
        </dgm:varLst>
        <dgm:alg type="tx">
          <dgm:param type="stBulletLvl" val="1"/>
        </dgm:alg>
        <dgm:shape xmlns:r="http://schemas.openxmlformats.org/officeDocument/2006/relationships" type="rect" r:blip="" zOrderOff="-2">
          <dgm:adjLst/>
        </dgm:shape>
        <dgm:presOf axis="des" ptType="node"/>
        <dgm:constrLst>
          <dgm:constr type="secFontSz" refType="primFontSz"/>
        </dgm:constrLst>
        <dgm:ruleLst>
          <dgm:rule type="h" val="INF" fact="NaN" max="NaN"/>
        </dgm:ruleLst>
      </dgm:layoutNode>
      <dgm:forEach name="Name10" axis="followSib" ptType="sibTrans" cnt="1">
        <dgm:layoutNode name="spaceBetweenRectangle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3">
  <dgm:title val=""/>
  <dgm:desc val=""/>
  <dgm:catLst>
    <dgm:cat type="simple" pri="103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lnNode1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dk1"/>
      </a:fontRef>
    </dgm:style>
  </dgm:styleLbl>
  <dgm:styleLbl name="venn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node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1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2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3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asst4">
    <dgm:scene3d>
      <a:camera prst="orthographicFront"/>
      <a:lightRig rig="flat" dir="t"/>
    </dgm:scene3d>
    <dgm:sp3d prstMaterial="dkEdge">
      <a:bevelT w="8200" h="38100"/>
    </dgm:sp3d>
    <dgm:txPr/>
    <dgm:style>
      <a:lnRef idx="0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>
        <a:schemeClr val="dk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prstMaterial="dkEdge">
      <a:bevelT w="8200" h="38100"/>
    </dgm:sp3d>
    <dgm:txPr/>
    <dgm:style>
      <a:lnRef idx="1">
        <a:scrgbClr r="0" g="0" b="0"/>
      </a:lnRef>
      <a:fillRef idx="2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diagramLayout" Target="../diagrams/layout1.xml"/><Relationship Id="rId13" Type="http://schemas.openxmlformats.org/officeDocument/2006/relationships/diagramData" Target="../diagrams/data2.xml"/><Relationship Id="rId3" Type="http://schemas.openxmlformats.org/officeDocument/2006/relationships/chart" Target="../charts/chart2.xml"/><Relationship Id="rId7" Type="http://schemas.openxmlformats.org/officeDocument/2006/relationships/diagramData" Target="../diagrams/data1.xml"/><Relationship Id="rId12" Type="http://schemas.openxmlformats.org/officeDocument/2006/relationships/chart" Target="../charts/chart6.xml"/><Relationship Id="rId17" Type="http://schemas.microsoft.com/office/2007/relationships/diagramDrawing" Target="../diagrams/drawing2.xml"/><Relationship Id="rId2" Type="http://schemas.openxmlformats.org/officeDocument/2006/relationships/image" Target="../media/image2.png"/><Relationship Id="rId16" Type="http://schemas.openxmlformats.org/officeDocument/2006/relationships/diagramColors" Target="../diagrams/colors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microsoft.com/office/2007/relationships/diagramDrawing" Target="../diagrams/drawing1.xml"/><Relationship Id="rId5" Type="http://schemas.openxmlformats.org/officeDocument/2006/relationships/chart" Target="../charts/chart4.xml"/><Relationship Id="rId15" Type="http://schemas.openxmlformats.org/officeDocument/2006/relationships/diagramQuickStyle" Target="../diagrams/quickStyle2.xml"/><Relationship Id="rId10" Type="http://schemas.openxmlformats.org/officeDocument/2006/relationships/diagramColors" Target="../diagrams/colors1.xml"/><Relationship Id="rId4" Type="http://schemas.openxmlformats.org/officeDocument/2006/relationships/chart" Target="../charts/chart3.xml"/><Relationship Id="rId9" Type="http://schemas.openxmlformats.org/officeDocument/2006/relationships/diagramQuickStyle" Target="../diagrams/quickStyle1.xml"/><Relationship Id="rId14" Type="http://schemas.openxmlformats.org/officeDocument/2006/relationships/diagramLayout" Target="../diagrams/layout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607219</xdr:colOff>
      <xdr:row>43</xdr:row>
      <xdr:rowOff>174626</xdr:rowOff>
    </xdr:from>
    <xdr:to>
      <xdr:col>29</xdr:col>
      <xdr:colOff>418044</xdr:colOff>
      <xdr:row>57</xdr:row>
      <xdr:rowOff>50701</xdr:rowOff>
    </xdr:to>
    <xdr:graphicFrame macro="">
      <xdr:nvGraphicFramePr>
        <xdr:cNvPr id="23" name="Diagramm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460375</xdr:colOff>
      <xdr:row>59</xdr:row>
      <xdr:rowOff>63500</xdr:rowOff>
    </xdr:from>
    <xdr:to>
      <xdr:col>19</xdr:col>
      <xdr:colOff>1077600</xdr:colOff>
      <xdr:row>63</xdr:row>
      <xdr:rowOff>51601</xdr:rowOff>
    </xdr:to>
    <xdr:pic>
      <xdr:nvPicPr>
        <xdr:cNvPr id="2" name="Grafik 1" descr="U:\Abt 6 (BGF)\Öffentlichkeitsarbeit\Logos\AMS Kärnten Logos\AMS-Ktn-Logo-transparent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11945938"/>
          <a:ext cx="1839600" cy="80566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22</xdr:col>
      <xdr:colOff>531019</xdr:colOff>
      <xdr:row>54</xdr:row>
      <xdr:rowOff>47625</xdr:rowOff>
    </xdr:from>
    <xdr:to>
      <xdr:col>28</xdr:col>
      <xdr:colOff>531019</xdr:colOff>
      <xdr:row>60</xdr:row>
      <xdr:rowOff>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321468</xdr:colOff>
      <xdr:row>2</xdr:row>
      <xdr:rowOff>71438</xdr:rowOff>
    </xdr:from>
    <xdr:to>
      <xdr:col>26</xdr:col>
      <xdr:colOff>428624</xdr:colOff>
      <xdr:row>3</xdr:row>
      <xdr:rowOff>142876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935075" y="890588"/>
          <a:ext cx="0" cy="261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>
              <a:latin typeface="Verdana" panose="020B0604030504040204" pitchFamily="34" charset="0"/>
              <a:ea typeface="Verdana" panose="020B0604030504040204" pitchFamily="34" charset="0"/>
            </a:rPr>
            <a:t>Arbeitslose nach</a:t>
          </a:r>
          <a:r>
            <a:rPr lang="de-DE" sz="1100" b="1" baseline="0">
              <a:latin typeface="Verdana" panose="020B0604030504040204" pitchFamily="34" charset="0"/>
              <a:ea typeface="Verdana" panose="020B0604030504040204" pitchFamily="34" charset="0"/>
            </a:rPr>
            <a:t> Geschlecht</a:t>
          </a:r>
          <a:endParaRPr lang="de-DE" sz="1100" b="1"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7937</xdr:colOff>
      <xdr:row>1</xdr:row>
      <xdr:rowOff>27781</xdr:rowOff>
    </xdr:from>
    <xdr:to>
      <xdr:col>3</xdr:col>
      <xdr:colOff>333373</xdr:colOff>
      <xdr:row>4</xdr:row>
      <xdr:rowOff>31750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937" y="654844"/>
          <a:ext cx="1762124" cy="56753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200" b="1">
              <a:latin typeface="Verdana" panose="020B0604030504040204" pitchFamily="34" charset="0"/>
              <a:ea typeface="Verdana" panose="020B0604030504040204" pitchFamily="34" charset="0"/>
            </a:rPr>
            <a:t>Auswahl des</a:t>
          </a:r>
        </a:p>
        <a:p>
          <a:pPr algn="l"/>
          <a:r>
            <a:rPr lang="de-DE" sz="1200" b="1">
              <a:latin typeface="Verdana" panose="020B0604030504040204" pitchFamily="34" charset="0"/>
              <a:ea typeface="Verdana" panose="020B0604030504040204" pitchFamily="34" charset="0"/>
            </a:rPr>
            <a:t>Bezirkes:</a:t>
          </a:r>
        </a:p>
      </xdr:txBody>
    </xdr:sp>
    <xdr:clientData/>
  </xdr:twoCellAnchor>
  <xdr:twoCellAnchor>
    <xdr:from>
      <xdr:col>4</xdr:col>
      <xdr:colOff>250030</xdr:colOff>
      <xdr:row>21</xdr:row>
      <xdr:rowOff>190498</xdr:rowOff>
    </xdr:from>
    <xdr:to>
      <xdr:col>10</xdr:col>
      <xdr:colOff>646030</xdr:colOff>
      <xdr:row>22</xdr:row>
      <xdr:rowOff>11904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456655" y="4913311"/>
          <a:ext cx="4968000" cy="11906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180975</xdr:rowOff>
        </xdr:from>
        <xdr:to>
          <xdr:col>2</xdr:col>
          <xdr:colOff>209550</xdr:colOff>
          <xdr:row>12</xdr:row>
          <xdr:rowOff>247650</xdr:rowOff>
        </xdr:to>
        <xdr:sp macro="" textlink="">
          <xdr:nvSpPr>
            <xdr:cNvPr id="1025" name="List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714374</xdr:colOff>
      <xdr:row>86</xdr:row>
      <xdr:rowOff>71437</xdr:rowOff>
    </xdr:from>
    <xdr:to>
      <xdr:col>13</xdr:col>
      <xdr:colOff>285750</xdr:colOff>
      <xdr:row>100</xdr:row>
      <xdr:rowOff>147637</xdr:rowOff>
    </xdr:to>
    <xdr:graphicFrame macro="">
      <xdr:nvGraphicFramePr>
        <xdr:cNvPr id="25" name="Diagramm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162750</xdr:colOff>
      <xdr:row>64</xdr:row>
      <xdr:rowOff>23809</xdr:rowOff>
    </xdr:from>
    <xdr:to>
      <xdr:col>29</xdr:col>
      <xdr:colOff>1119188</xdr:colOff>
      <xdr:row>64</xdr:row>
      <xdr:rowOff>23812</xdr:rowOff>
    </xdr:to>
    <xdr:cxnSp macro="">
      <xdr:nvCxnSpPr>
        <xdr:cNvPr id="28" name="Gerader Verbinder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>
          <a:off x="3131375" y="12906372"/>
          <a:ext cx="12084813" cy="3"/>
        </a:xfrm>
        <a:prstGeom prst="line">
          <a:avLst/>
        </a:prstGeom>
        <a:ln w="50800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0">
                <a:srgbClr val="E4002D"/>
              </a:gs>
              <a:gs pos="27000">
                <a:srgbClr val="E4002D"/>
              </a:gs>
              <a:gs pos="100000">
                <a:schemeClr val="bg1"/>
              </a:gs>
            </a:gsLst>
            <a:lin ang="10800000" scaled="0"/>
          </a:gradFill>
          <a:bevel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127001</xdr:colOff>
      <xdr:row>1</xdr:row>
      <xdr:rowOff>99216</xdr:rowOff>
    </xdr:from>
    <xdr:to>
      <xdr:col>35</xdr:col>
      <xdr:colOff>127001</xdr:colOff>
      <xdr:row>56</xdr:row>
      <xdr:rowOff>174624</xdr:rowOff>
    </xdr:to>
    <xdr:cxnSp macro="">
      <xdr:nvCxnSpPr>
        <xdr:cNvPr id="30" name="Gerader Verbinde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 flipH="1">
          <a:off x="19161126" y="726279"/>
          <a:ext cx="0" cy="10743408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142874</xdr:colOff>
      <xdr:row>3</xdr:row>
      <xdr:rowOff>170087</xdr:rowOff>
    </xdr:from>
    <xdr:to>
      <xdr:col>2</xdr:col>
      <xdr:colOff>219062</xdr:colOff>
      <xdr:row>12</xdr:row>
      <xdr:rowOff>244787</xdr:rowOff>
    </xdr:to>
    <xdr:sp macro="" textlink="">
      <xdr:nvSpPr>
        <xdr:cNvPr id="31" name="Rechteckliste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142874" y="1182118"/>
          <a:ext cx="1076313" cy="1789200"/>
        </a:xfrm>
        <a:prstGeom prst="rect">
          <a:avLst/>
        </a:prstGeom>
        <a:noFill/>
        <a:ln w="381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0</xdr:col>
      <xdr:colOff>111122</xdr:colOff>
      <xdr:row>59</xdr:row>
      <xdr:rowOff>47625</xdr:rowOff>
    </xdr:from>
    <xdr:to>
      <xdr:col>18</xdr:col>
      <xdr:colOff>158750</xdr:colOff>
      <xdr:row>62</xdr:row>
      <xdr:rowOff>15875</xdr:rowOff>
    </xdr:to>
    <xdr:sp macro="" textlink="">
      <xdr:nvSpPr>
        <xdr:cNvPr id="32" name="Textfeld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111122" y="11930063"/>
          <a:ext cx="12922253" cy="603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>
              <a:solidFill>
                <a:schemeClr val="bg1">
                  <a:lumMod val="50000"/>
                </a:schemeClr>
              </a:solidFill>
              <a:latin typeface="Calibri" panose="020F0502020204030204" pitchFamily="34" charset="0"/>
              <a:cs typeface="Calibri" panose="020F0502020204030204" pitchFamily="34" charset="0"/>
            </a:rPr>
            <a:t>*Bestand:</a:t>
          </a:r>
          <a:r>
            <a:rPr lang="de-DE" baseline="0">
              <a:solidFill>
                <a:schemeClr val="bg1">
                  <a:lumMod val="50000"/>
                </a:schemeClr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de-DE">
              <a:solidFill>
                <a:schemeClr val="bg1">
                  <a:lumMod val="50000"/>
                </a:schemeClr>
              </a:solidFill>
              <a:latin typeface="Calibri" panose="020F0502020204030204" pitchFamily="34" charset="0"/>
              <a:cs typeface="Calibri" panose="020F0502020204030204" pitchFamily="34" charset="0"/>
            </a:rPr>
            <a:t>Zu jedem Stichtag (jeweils letzter Werktag eines Monats) wird die Anzahl ausgewiesen. </a:t>
          </a:r>
          <a:r>
            <a:rPr lang="de-DE" sz="1100">
              <a:solidFill>
                <a:schemeClr val="bg1">
                  <a:lumMod val="50000"/>
                </a:schemeClr>
              </a:solidFill>
              <a:latin typeface="Calibri" panose="020F0502020204030204" pitchFamily="34" charset="0"/>
              <a:cs typeface="Calibri" panose="020F0502020204030204" pitchFamily="34" charset="0"/>
            </a:rPr>
            <a:t>Quelle: AMS. Sie haben Fragen zu einem  unserer Dashboards oder zu deren Interpretation? Dann wenden Sie sich einfach an das AMS Kärnten, Abteilung Statistik – wir nehmen uns gerne Zeit für Sie: Katharina Krassnig, MA, Tel. +43 50 904 200 111, E-Mail: katharina.krassnig@ams.at</a:t>
          </a:r>
        </a:p>
        <a:p>
          <a:endParaRPr lang="de-DE" sz="1100">
            <a:solidFill>
              <a:schemeClr val="bg1">
                <a:lumMod val="50000"/>
              </a:schemeClr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714374</xdr:colOff>
      <xdr:row>43</xdr:row>
      <xdr:rowOff>183691</xdr:rowOff>
    </xdr:from>
    <xdr:to>
      <xdr:col>11</xdr:col>
      <xdr:colOff>214987</xdr:colOff>
      <xdr:row>57</xdr:row>
      <xdr:rowOff>61227</xdr:rowOff>
    </xdr:to>
    <xdr:graphicFrame macro="">
      <xdr:nvGraphicFramePr>
        <xdr:cNvPr id="29" name="Diagramm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726282</xdr:colOff>
      <xdr:row>24</xdr:row>
      <xdr:rowOff>130967</xdr:rowOff>
    </xdr:from>
    <xdr:to>
      <xdr:col>11</xdr:col>
      <xdr:colOff>226219</xdr:colOff>
      <xdr:row>38</xdr:row>
      <xdr:rowOff>79940</xdr:rowOff>
    </xdr:to>
    <xdr:graphicFrame macro="">
      <xdr:nvGraphicFramePr>
        <xdr:cNvPr id="26" name="Diagramm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3968</xdr:colOff>
      <xdr:row>0</xdr:row>
      <xdr:rowOff>390526</xdr:rowOff>
    </xdr:from>
    <xdr:to>
      <xdr:col>11</xdr:col>
      <xdr:colOff>261937</xdr:colOff>
      <xdr:row>13</xdr:row>
      <xdr:rowOff>145257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7" r:lo="rId8" r:qs="rId9" r:cs="rId10"/>
        </a:graphicData>
      </a:graphic>
    </xdr:graphicFrame>
    <xdr:clientData/>
  </xdr:twoCellAnchor>
  <xdr:twoCellAnchor>
    <xdr:from>
      <xdr:col>12</xdr:col>
      <xdr:colOff>583407</xdr:colOff>
      <xdr:row>24</xdr:row>
      <xdr:rowOff>134938</xdr:rowOff>
    </xdr:from>
    <xdr:to>
      <xdr:col>29</xdr:col>
      <xdr:colOff>394232</xdr:colOff>
      <xdr:row>38</xdr:row>
      <xdr:rowOff>83751</xdr:rowOff>
    </xdr:to>
    <xdr:graphicFrame macro="">
      <xdr:nvGraphicFramePr>
        <xdr:cNvPr id="27" name="Diagramm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566397</xdr:colOff>
      <xdr:row>0</xdr:row>
      <xdr:rowOff>416719</xdr:rowOff>
    </xdr:from>
    <xdr:to>
      <xdr:col>19</xdr:col>
      <xdr:colOff>1088572</xdr:colOff>
      <xdr:row>13</xdr:row>
      <xdr:rowOff>171450</xdr:rowOff>
    </xdr:to>
    <xdr:graphicFrame macro="">
      <xdr:nvGraphicFramePr>
        <xdr:cNvPr id="33" name="Diagramm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3" r:lo="rId14" r:qs="rId15" r:cs="rId16"/>
        </a:graphicData>
      </a:graphic>
    </xdr:graphicFrame>
    <xdr:clientData/>
  </xdr:twoCellAnchor>
  <xdr:twoCellAnchor>
    <xdr:from>
      <xdr:col>4</xdr:col>
      <xdr:colOff>11905</xdr:colOff>
      <xdr:row>14</xdr:row>
      <xdr:rowOff>11905</xdr:rowOff>
    </xdr:from>
    <xdr:to>
      <xdr:col>7</xdr:col>
      <xdr:colOff>23812</xdr:colOff>
      <xdr:row>21</xdr:row>
      <xdr:rowOff>11906</xdr:rowOff>
    </xdr:to>
    <xdr:sp macro="" textlink="">
      <xdr:nvSpPr>
        <xdr:cNvPr id="34" name="Diagonal liegende Ecken des Rechtecks abrunden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2119311" y="3464718"/>
          <a:ext cx="2297907" cy="1333501"/>
        </a:xfrm>
        <a:prstGeom prst="round2DiagRect">
          <a:avLst/>
        </a:prstGeom>
        <a:noFill/>
        <a:ln>
          <a:solidFill>
            <a:srgbClr val="E4002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DE" sz="1400" b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Der </a:t>
          </a:r>
          <a:r>
            <a:rPr lang="de-DE" sz="14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Anteil</a:t>
          </a:r>
          <a:r>
            <a:rPr lang="de-DE" sz="1400" b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der </a:t>
          </a:r>
          <a:r>
            <a:rPr lang="de-DE" sz="14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jugend-lichen Frauen &lt;25</a:t>
          </a:r>
          <a:r>
            <a:rPr lang="de-DE" sz="1400" b="1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Jahren</a:t>
          </a:r>
          <a:r>
            <a:rPr lang="de-DE" sz="14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400" b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an allen arbeits-losen Frauen beträgt:</a:t>
          </a:r>
        </a:p>
      </xdr:txBody>
    </xdr:sp>
    <xdr:clientData/>
  </xdr:twoCellAnchor>
  <xdr:twoCellAnchor>
    <xdr:from>
      <xdr:col>12</xdr:col>
      <xdr:colOff>40481</xdr:colOff>
      <xdr:row>2</xdr:row>
      <xdr:rowOff>181760</xdr:rowOff>
    </xdr:from>
    <xdr:to>
      <xdr:col>12</xdr:col>
      <xdr:colOff>40481</xdr:colOff>
      <xdr:row>59</xdr:row>
      <xdr:rowOff>14665</xdr:rowOff>
    </xdr:to>
    <xdr:cxnSp macro="">
      <xdr:nvCxnSpPr>
        <xdr:cNvPr id="37" name="Gerader Verbinder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CxnSpPr/>
      </xdr:nvCxnSpPr>
      <xdr:spPr>
        <a:xfrm flipH="1">
          <a:off x="8343106" y="991385"/>
          <a:ext cx="0" cy="10905718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202406</xdr:colOff>
      <xdr:row>13</xdr:row>
      <xdr:rowOff>190499</xdr:rowOff>
    </xdr:from>
    <xdr:to>
      <xdr:col>11</xdr:col>
      <xdr:colOff>214313</xdr:colOff>
      <xdr:row>20</xdr:row>
      <xdr:rowOff>188999</xdr:rowOff>
    </xdr:to>
    <xdr:sp macro="" textlink="">
      <xdr:nvSpPr>
        <xdr:cNvPr id="38" name="Diagonal liegende Ecken des Rechtecks abrunden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5357812" y="3428999"/>
          <a:ext cx="2297907" cy="1332000"/>
        </a:xfrm>
        <a:prstGeom prst="round2DiagRect">
          <a:avLst/>
        </a:prstGeom>
        <a:noFill/>
        <a:ln>
          <a:solidFill>
            <a:srgbClr val="E4002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DE" sz="1400" b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Der </a:t>
          </a:r>
          <a:r>
            <a:rPr lang="de-DE" sz="14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Anteil</a:t>
          </a:r>
          <a:r>
            <a:rPr lang="de-DE" sz="1400" b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der </a:t>
          </a:r>
          <a:r>
            <a:rPr lang="de-DE" sz="14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älteren Frauen ab 50 </a:t>
          </a:r>
          <a:r>
            <a:rPr lang="de-DE" sz="1400" b="1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Jahren</a:t>
          </a:r>
          <a:r>
            <a:rPr lang="de-DE" sz="14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400" b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an allen arbeitslosen Frauen beträgt:</a:t>
          </a:r>
        </a:p>
      </xdr:txBody>
    </xdr:sp>
    <xdr:clientData/>
  </xdr:twoCellAnchor>
  <xdr:twoCellAnchor>
    <xdr:from>
      <xdr:col>3</xdr:col>
      <xdr:colOff>714377</xdr:colOff>
      <xdr:row>22</xdr:row>
      <xdr:rowOff>178593</xdr:rowOff>
    </xdr:from>
    <xdr:to>
      <xdr:col>11</xdr:col>
      <xdr:colOff>214990</xdr:colOff>
      <xdr:row>24</xdr:row>
      <xdr:rowOff>133350</xdr:rowOff>
    </xdr:to>
    <xdr:sp macro="" textlink="">
      <xdr:nvSpPr>
        <xdr:cNvPr id="39" name="Textfeld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2083596" y="5155406"/>
          <a:ext cx="5572800" cy="3357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400" b="1">
              <a:solidFill>
                <a:schemeClr val="dk1"/>
              </a:solidFill>
              <a:effectLst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Arbeitslos vorgemerkte Frauen </a:t>
          </a:r>
          <a:r>
            <a:rPr lang="de-DE" sz="1400" b="1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nach</a:t>
          </a:r>
          <a:r>
            <a:rPr lang="de-DE" sz="1400" b="1" baseline="0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 Alter</a:t>
          </a:r>
          <a:endParaRPr lang="de-DE" sz="1400" b="1"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714375</xdr:colOff>
      <xdr:row>42</xdr:row>
      <xdr:rowOff>47620</xdr:rowOff>
    </xdr:from>
    <xdr:to>
      <xdr:col>11</xdr:col>
      <xdr:colOff>214988</xdr:colOff>
      <xdr:row>44</xdr:row>
      <xdr:rowOff>2377</xdr:rowOff>
    </xdr:to>
    <xdr:sp macro="" textlink="">
      <xdr:nvSpPr>
        <xdr:cNvPr id="40" name="Textfeld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2083594" y="8834433"/>
          <a:ext cx="5572800" cy="3357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400" b="1">
              <a:solidFill>
                <a:schemeClr val="dk1"/>
              </a:solidFill>
              <a:effectLst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Arbeitslos vorgemerkte Frauen </a:t>
          </a:r>
          <a:r>
            <a:rPr lang="de-DE" sz="1400" b="1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nach</a:t>
          </a:r>
          <a:r>
            <a:rPr lang="de-DE" sz="1400" b="1" baseline="0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 Ausbildung</a:t>
          </a:r>
          <a:endParaRPr lang="de-DE" sz="1400" b="1"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261937</xdr:colOff>
      <xdr:row>41</xdr:row>
      <xdr:rowOff>3963</xdr:rowOff>
    </xdr:from>
    <xdr:to>
      <xdr:col>10</xdr:col>
      <xdr:colOff>657937</xdr:colOff>
      <xdr:row>41</xdr:row>
      <xdr:rowOff>15869</xdr:rowOff>
    </xdr:to>
    <xdr:cxnSp macro="">
      <xdr:nvCxnSpPr>
        <xdr:cNvPr id="41" name="Gerader Verbinder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CxnSpPr/>
      </xdr:nvCxnSpPr>
      <xdr:spPr>
        <a:xfrm>
          <a:off x="2468562" y="8489151"/>
          <a:ext cx="4968000" cy="11906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635001</xdr:colOff>
      <xdr:row>42</xdr:row>
      <xdr:rowOff>55562</xdr:rowOff>
    </xdr:from>
    <xdr:to>
      <xdr:col>29</xdr:col>
      <xdr:colOff>445176</xdr:colOff>
      <xdr:row>45</xdr:row>
      <xdr:rowOff>134937</xdr:rowOff>
    </xdr:to>
    <xdr:sp macro="" textlink="">
      <xdr:nvSpPr>
        <xdr:cNvPr id="35" name="Textfeld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8937626" y="8707437"/>
          <a:ext cx="5604550" cy="6270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400" b="1">
              <a:solidFill>
                <a:schemeClr val="dk1"/>
              </a:solidFill>
              <a:effectLst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Arbeitslos vorgemerkte Wiedereinsteiger_innen </a:t>
          </a:r>
          <a:r>
            <a:rPr lang="de-DE" sz="1400" b="1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nach</a:t>
          </a:r>
          <a:r>
            <a:rPr lang="de-DE" sz="1400" b="1" baseline="0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 Ausbildung</a:t>
          </a:r>
          <a:endParaRPr lang="de-DE" sz="1400" b="1"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238127</xdr:colOff>
      <xdr:row>41</xdr:row>
      <xdr:rowOff>1</xdr:rowOff>
    </xdr:from>
    <xdr:to>
      <xdr:col>29</xdr:col>
      <xdr:colOff>173752</xdr:colOff>
      <xdr:row>41</xdr:row>
      <xdr:rowOff>11907</xdr:rowOff>
    </xdr:to>
    <xdr:cxnSp macro="">
      <xdr:nvCxnSpPr>
        <xdr:cNvPr id="36" name="Gerader Verbinder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>
          <a:off x="9302752" y="8485189"/>
          <a:ext cx="4968000" cy="11906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642930</xdr:colOff>
      <xdr:row>23</xdr:row>
      <xdr:rowOff>0</xdr:rowOff>
    </xdr:from>
    <xdr:to>
      <xdr:col>29</xdr:col>
      <xdr:colOff>453105</xdr:colOff>
      <xdr:row>24</xdr:row>
      <xdr:rowOff>145257</xdr:rowOff>
    </xdr:to>
    <xdr:sp macro="" textlink="">
      <xdr:nvSpPr>
        <xdr:cNvPr id="42" name="Textfeld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8945555" y="5087938"/>
          <a:ext cx="5604550" cy="3357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400" b="1">
              <a:solidFill>
                <a:schemeClr val="dk1"/>
              </a:solidFill>
              <a:effectLst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Arbeitslos vorgemerkte Wiedereinsteiger_innen </a:t>
          </a:r>
          <a:r>
            <a:rPr lang="de-DE" sz="1400" b="1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nach</a:t>
          </a:r>
          <a:r>
            <a:rPr lang="de-DE" sz="1400" b="1" baseline="0"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 Alter</a:t>
          </a:r>
          <a:endParaRPr lang="de-DE" sz="1400" b="1">
            <a:latin typeface="Arial" panose="020B0604020202020204" pitchFamily="34" charset="0"/>
            <a:ea typeface="Verdan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619128</xdr:colOff>
      <xdr:row>14</xdr:row>
      <xdr:rowOff>1</xdr:rowOff>
    </xdr:from>
    <xdr:to>
      <xdr:col>16</xdr:col>
      <xdr:colOff>166728</xdr:colOff>
      <xdr:row>21</xdr:row>
      <xdr:rowOff>2</xdr:rowOff>
    </xdr:to>
    <xdr:sp macro="" textlink="">
      <xdr:nvSpPr>
        <xdr:cNvPr id="43" name="Diagonal liegende Ecken des Rechtecks abrunden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8821834" y="3429001"/>
          <a:ext cx="2595600" cy="1333501"/>
        </a:xfrm>
        <a:prstGeom prst="round2DiagRect">
          <a:avLst/>
        </a:prstGeom>
        <a:noFill/>
        <a:ln>
          <a:solidFill>
            <a:srgbClr val="E4002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DE" sz="1400" b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Der </a:t>
          </a:r>
          <a:r>
            <a:rPr lang="de-DE" sz="14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Anteil</a:t>
          </a:r>
          <a:r>
            <a:rPr lang="de-DE" sz="1400" b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der </a:t>
          </a:r>
          <a:r>
            <a:rPr lang="de-DE" sz="14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jugendlichen Wiedereinsteiger_innen &lt;25</a:t>
          </a:r>
          <a:r>
            <a:rPr lang="de-DE" sz="1400" b="1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Jahren</a:t>
          </a:r>
          <a:r>
            <a:rPr lang="de-DE" sz="14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400" b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an allen arbeitslosen WE beträgt:</a:t>
          </a:r>
        </a:p>
      </xdr:txBody>
    </xdr:sp>
    <xdr:clientData/>
  </xdr:twoCellAnchor>
  <xdr:twoCellAnchor>
    <xdr:from>
      <xdr:col>17</xdr:col>
      <xdr:colOff>89630</xdr:colOff>
      <xdr:row>13</xdr:row>
      <xdr:rowOff>160151</xdr:rowOff>
    </xdr:from>
    <xdr:to>
      <xdr:col>19</xdr:col>
      <xdr:colOff>757818</xdr:colOff>
      <xdr:row>20</xdr:row>
      <xdr:rowOff>158651</xdr:rowOff>
    </xdr:to>
    <xdr:sp macro="" textlink="">
      <xdr:nvSpPr>
        <xdr:cNvPr id="44" name="Diagonal liegende Ecken des Rechtecks abrunden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12102336" y="3398651"/>
          <a:ext cx="2595600" cy="1332000"/>
        </a:xfrm>
        <a:prstGeom prst="round2DiagRect">
          <a:avLst/>
        </a:prstGeom>
        <a:noFill/>
        <a:ln>
          <a:solidFill>
            <a:srgbClr val="E4002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DE" sz="1400" b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Der </a:t>
          </a:r>
          <a:r>
            <a:rPr lang="de-DE" sz="14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Anteil</a:t>
          </a:r>
          <a:r>
            <a:rPr lang="de-DE" sz="1400" b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der </a:t>
          </a:r>
          <a:r>
            <a:rPr lang="de-DE" sz="14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älteren Wiedereinsteiger_innen ab 50 </a:t>
          </a:r>
          <a:r>
            <a:rPr lang="de-DE" sz="1400" b="1" baseline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Jahren</a:t>
          </a:r>
          <a:r>
            <a:rPr lang="de-DE" sz="14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DE" sz="1400" b="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an allen arbeitslosen WE beträgt:</a:t>
          </a:r>
        </a:p>
      </xdr:txBody>
    </xdr:sp>
    <xdr:clientData/>
  </xdr:twoCellAnchor>
  <xdr:twoCellAnchor>
    <xdr:from>
      <xdr:col>13</xdr:col>
      <xdr:colOff>158749</xdr:colOff>
      <xdr:row>22</xdr:row>
      <xdr:rowOff>-1</xdr:rowOff>
    </xdr:from>
    <xdr:to>
      <xdr:col>29</xdr:col>
      <xdr:colOff>94374</xdr:colOff>
      <xdr:row>22</xdr:row>
      <xdr:rowOff>11905</xdr:rowOff>
    </xdr:to>
    <xdr:cxnSp macro="">
      <xdr:nvCxnSpPr>
        <xdr:cNvPr id="45" name="Gerader Verbinde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>
          <a:off x="9223374" y="4913312"/>
          <a:ext cx="4968000" cy="11906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66675</xdr:rowOff>
    </xdr:from>
    <xdr:to>
      <xdr:col>14</xdr:col>
      <xdr:colOff>272788</xdr:colOff>
      <xdr:row>16</xdr:row>
      <xdr:rowOff>34538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17</xdr:row>
      <xdr:rowOff>171450</xdr:rowOff>
    </xdr:from>
    <xdr:to>
      <xdr:col>14</xdr:col>
      <xdr:colOff>253738</xdr:colOff>
      <xdr:row>31</xdr:row>
      <xdr:rowOff>118962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shboard_Zielgrupp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Cognos_Office_Connection_Cache"/>
      <sheetName val="Daten Berufsgruppen"/>
      <sheetName val="Daten"/>
      <sheetName val="Datenquelle Jug Berufsgruppen"/>
      <sheetName val="Datenquelle 50+ Berufsgruppen"/>
      <sheetName val="Liste"/>
      <sheetName val="Stellenandrang RGSen"/>
      <sheetName val="LS"/>
      <sheetName val="OL"/>
      <sheetName val="Datenquelle alle Berufe"/>
      <sheetName val="Stellenandrang BerufsgruppenRGS"/>
      <sheetName val="LS Berufsgruppen"/>
      <sheetName val="OL Berufsgruppen"/>
      <sheetName val="Datenquelle Berufsgruppen"/>
    </sheetNames>
    <sheetDataSet>
      <sheetData sheetId="0">
        <row r="5">
          <cell r="B5" t="str">
            <v>Kärnten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 t="str">
            <v>Lehrstellensuchende</v>
          </cell>
          <cell r="D1" t="str">
            <v>Offene Lehrstellen</v>
          </cell>
          <cell r="E1" t="str">
            <v>Stellenandrang</v>
          </cell>
        </row>
        <row r="2">
          <cell r="A2" t="str">
            <v>Feldkirchen</v>
          </cell>
          <cell r="C2" t="str">
            <v/>
          </cell>
          <cell r="D2" t="str">
            <v/>
          </cell>
          <cell r="E2">
            <v>-1</v>
          </cell>
          <cell r="F2" t="str">
            <v/>
          </cell>
        </row>
        <row r="3">
          <cell r="A3" t="str">
            <v>Hermagor</v>
          </cell>
          <cell r="C3" t="str">
            <v/>
          </cell>
          <cell r="D3" t="str">
            <v/>
          </cell>
          <cell r="E3">
            <v>-1</v>
          </cell>
          <cell r="F3" t="str">
            <v/>
          </cell>
        </row>
        <row r="4">
          <cell r="A4" t="str">
            <v>Klagenfurt</v>
          </cell>
          <cell r="C4" t="str">
            <v/>
          </cell>
          <cell r="D4" t="str">
            <v/>
          </cell>
          <cell r="E4">
            <v>-1</v>
          </cell>
          <cell r="F4" t="str">
            <v/>
          </cell>
        </row>
        <row r="5">
          <cell r="A5" t="str">
            <v>Spittal/Drau</v>
          </cell>
          <cell r="C5" t="str">
            <v/>
          </cell>
          <cell r="D5" t="str">
            <v/>
          </cell>
          <cell r="E5">
            <v>-1</v>
          </cell>
          <cell r="F5" t="str">
            <v/>
          </cell>
        </row>
        <row r="6">
          <cell r="A6" t="str">
            <v>St. Veit/Glan</v>
          </cell>
          <cell r="C6" t="str">
            <v/>
          </cell>
          <cell r="D6" t="str">
            <v/>
          </cell>
          <cell r="E6">
            <v>-1</v>
          </cell>
          <cell r="F6" t="str">
            <v/>
          </cell>
        </row>
        <row r="7">
          <cell r="A7" t="str">
            <v>Villach</v>
          </cell>
          <cell r="C7" t="str">
            <v/>
          </cell>
          <cell r="D7" t="str">
            <v/>
          </cell>
          <cell r="E7">
            <v>-1</v>
          </cell>
          <cell r="F7" t="str">
            <v/>
          </cell>
        </row>
        <row r="8">
          <cell r="A8" t="str">
            <v>Völkermarkt</v>
          </cell>
          <cell r="C8" t="str">
            <v/>
          </cell>
          <cell r="D8" t="str">
            <v/>
          </cell>
          <cell r="E8">
            <v>-1</v>
          </cell>
          <cell r="F8" t="str">
            <v/>
          </cell>
        </row>
        <row r="9">
          <cell r="A9" t="str">
            <v>Wolfsberg</v>
          </cell>
          <cell r="C9" t="str">
            <v/>
          </cell>
          <cell r="D9" t="str">
            <v/>
          </cell>
          <cell r="E9">
            <v>-1</v>
          </cell>
          <cell r="F9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Dashboard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4002D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Dashboard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4F9F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Dashboard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E4002D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Dashboard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E4002D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Dashboard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4F9F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Dashboard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4F9F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Dashboard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004F9F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COCReportVersion" r:id="rId1"/>
    <customPr name="cognos_office_connection_reports" r:id="rId2"/>
    <customPr name="cognos_office_next_report_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pageSetUpPr fitToPage="1"/>
  </sheetPr>
  <dimension ref="A1:CD102"/>
  <sheetViews>
    <sheetView showGridLines="0" tabSelected="1" zoomScale="70" zoomScaleNormal="70" workbookViewId="0">
      <selection activeCell="B22" sqref="B22"/>
    </sheetView>
  </sheetViews>
  <sheetFormatPr baseColWidth="10" defaultRowHeight="15" outlineLevelRow="1" outlineLevelCol="1" x14ac:dyDescent="0.25"/>
  <cols>
    <col min="1" max="1" width="2.140625" customWidth="1"/>
    <col min="2" max="2" width="12.85546875" customWidth="1"/>
    <col min="3" max="3" width="5.5703125" customWidth="1"/>
    <col min="4" max="4" width="11" customWidth="1"/>
    <col min="19" max="19" width="17.42578125" customWidth="1"/>
    <col min="20" max="20" width="17" customWidth="1"/>
    <col min="21" max="21" width="13.85546875" hidden="1" customWidth="1"/>
    <col min="22" max="28" width="11.42578125" hidden="1" customWidth="1"/>
    <col min="29" max="29" width="6.28515625" hidden="1" customWidth="1"/>
    <col min="30" max="30" width="16.140625" hidden="1" customWidth="1"/>
    <col min="31" max="33" width="0" hidden="1" customWidth="1"/>
    <col min="34" max="36" width="10.85546875" hidden="1" customWidth="1" outlineLevel="1"/>
    <col min="37" max="37" width="5.85546875" hidden="1" customWidth="1" outlineLevel="1"/>
    <col min="38" max="38" width="11.42578125" hidden="1" customWidth="1" collapsed="1"/>
    <col min="39" max="39" width="11.42578125" customWidth="1"/>
  </cols>
  <sheetData>
    <row r="1" spans="1:82" ht="49.5" customHeight="1" thickBot="1" x14ac:dyDescent="0.3">
      <c r="A1" s="173" t="s">
        <v>58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4">
        <f ca="1">EDATE(TODAY(),-1)</f>
        <v>45962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40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82" x14ac:dyDescent="0.25">
      <c r="G2" s="7"/>
      <c r="X2" t="s">
        <v>18</v>
      </c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82" x14ac:dyDescent="0.25"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Y3" s="7"/>
      <c r="Z3" s="7"/>
      <c r="AA3" s="7"/>
      <c r="AB3" s="7"/>
      <c r="AC3" s="7"/>
      <c r="AD3" s="7"/>
      <c r="AE3" s="7"/>
      <c r="AF3" s="7"/>
      <c r="AG3" s="7"/>
      <c r="AH3" s="7" t="s">
        <v>50</v>
      </c>
      <c r="AI3" s="7"/>
      <c r="AJ3" s="7"/>
      <c r="AK3" s="7" t="s">
        <v>51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</row>
    <row r="4" spans="1:82" ht="15.75" x14ac:dyDescent="0.25">
      <c r="B4" s="5"/>
      <c r="E4" s="8"/>
      <c r="F4" s="8"/>
      <c r="G4" s="8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Y4" s="7"/>
      <c r="Z4" s="7"/>
      <c r="AA4" s="7"/>
      <c r="AB4" s="7"/>
      <c r="AC4" s="7"/>
      <c r="AD4" s="7"/>
      <c r="AE4" s="7"/>
      <c r="AF4" s="7"/>
      <c r="AG4" s="7"/>
      <c r="AH4" s="7" t="str">
        <f>INDEX(Daten!A57:A65,B7)</f>
        <v>Kärnten</v>
      </c>
      <c r="AI4" s="7"/>
      <c r="AJ4" s="7"/>
      <c r="AK4" s="9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</row>
    <row r="5" spans="1:82" x14ac:dyDescent="0.25">
      <c r="B5" s="10" t="s">
        <v>19</v>
      </c>
      <c r="E5" s="11"/>
      <c r="F5" s="11"/>
      <c r="G5" s="8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 t="s">
        <v>53</v>
      </c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</row>
    <row r="6" spans="1:82" ht="15.75" x14ac:dyDescent="0.25">
      <c r="E6" s="11"/>
      <c r="F6" s="11"/>
      <c r="G6" s="8"/>
      <c r="H6" s="7"/>
      <c r="I6" s="7"/>
      <c r="J6" s="7"/>
      <c r="K6" s="7"/>
      <c r="L6" s="7"/>
      <c r="M6" s="7"/>
      <c r="N6" s="7"/>
      <c r="O6" s="7"/>
      <c r="P6" s="7"/>
      <c r="Q6" s="7"/>
      <c r="S6" s="7"/>
      <c r="Y6" s="7"/>
      <c r="Z6" s="7"/>
      <c r="AA6" s="7"/>
      <c r="AB6" s="7"/>
      <c r="AC6" s="7"/>
      <c r="AD6" s="7"/>
      <c r="AE6" s="7"/>
      <c r="AF6" s="7"/>
      <c r="AG6" s="7"/>
      <c r="AH6" s="7" t="s">
        <v>52</v>
      </c>
      <c r="AI6" s="7"/>
      <c r="AJ6" s="7"/>
      <c r="AK6" s="9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</row>
    <row r="7" spans="1:82" x14ac:dyDescent="0.25">
      <c r="B7">
        <f>IF(B5="Kärnten",9,MATCH(B5,Liste!A6:A13,FALSE))</f>
        <v>9</v>
      </c>
      <c r="E7" s="8"/>
      <c r="F7" s="8"/>
      <c r="G7" s="8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Y7" s="7"/>
      <c r="Z7" s="7"/>
      <c r="AA7" s="7"/>
      <c r="AB7" s="7"/>
      <c r="AC7" s="7"/>
      <c r="AD7" s="7"/>
      <c r="AE7" s="7"/>
      <c r="AF7" s="7"/>
      <c r="AG7" s="7"/>
      <c r="AH7" s="36">
        <f>INDEX(Daten!C57:C65,B7)</f>
        <v>8498</v>
      </c>
      <c r="AI7" s="7"/>
      <c r="AJ7" s="7"/>
      <c r="AK7" s="14" t="str">
        <f ca="1">"Anteil der weiblichen Jugendlichen bis 25 Jahre an allen Frauen ist "&amp;TEXT(Frauen_Anteil_Jug,"#%")</f>
        <v>Anteil der weiblichen Jugendlichen bis 25 Jahre an allen Frauen ist 10%</v>
      </c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</row>
    <row r="8" spans="1:82" ht="15.75" x14ac:dyDescent="0.25">
      <c r="F8" s="37"/>
      <c r="G8" s="37"/>
      <c r="H8" s="12"/>
      <c r="I8" s="12"/>
      <c r="J8" s="7"/>
      <c r="K8" s="7"/>
      <c r="L8" s="7"/>
      <c r="M8" s="7"/>
      <c r="N8" s="7"/>
      <c r="O8" s="7"/>
      <c r="P8" s="7"/>
      <c r="Q8" s="7"/>
      <c r="R8" s="7"/>
      <c r="S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9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</row>
    <row r="9" spans="1:82" x14ac:dyDescent="0.25">
      <c r="F9" s="38"/>
      <c r="G9" s="38"/>
      <c r="H9" s="13"/>
      <c r="I9" s="13"/>
      <c r="J9" s="7"/>
      <c r="K9" s="7"/>
      <c r="L9" s="7"/>
      <c r="M9" s="7"/>
      <c r="N9" s="7"/>
      <c r="O9" s="7"/>
      <c r="P9" s="7"/>
      <c r="Q9" s="7"/>
      <c r="R9" s="7"/>
      <c r="S9" s="7"/>
      <c r="Y9" s="7"/>
      <c r="Z9" s="7"/>
      <c r="AA9" s="7"/>
      <c r="AB9" s="7"/>
      <c r="AC9" s="7"/>
      <c r="AD9" s="7"/>
      <c r="AE9" s="7"/>
      <c r="AF9" s="7"/>
      <c r="AG9" s="7"/>
      <c r="AH9" s="7" t="s">
        <v>57</v>
      </c>
      <c r="AI9" s="7"/>
      <c r="AJ9" s="7"/>
      <c r="AK9" s="7" t="s">
        <v>56</v>
      </c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</row>
    <row r="10" spans="1:82" ht="15.75" x14ac:dyDescent="0.25">
      <c r="E10" s="14"/>
      <c r="G10" s="14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5"/>
      <c r="Y10" s="7"/>
      <c r="Z10" s="7"/>
      <c r="AA10" s="7"/>
      <c r="AB10" s="7"/>
      <c r="AC10" s="7"/>
      <c r="AD10" s="7"/>
      <c r="AE10" s="7"/>
      <c r="AF10" s="7"/>
      <c r="AG10" s="7"/>
      <c r="AH10" s="36">
        <f>INDEX(Daten!T44:T52,B7)</f>
        <v>1056</v>
      </c>
      <c r="AI10" s="7"/>
      <c r="AJ10" s="7"/>
      <c r="AK10" s="9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</row>
    <row r="11" spans="1:82" ht="15" customHeight="1" x14ac:dyDescent="0.25">
      <c r="L11" s="7"/>
      <c r="M11" s="7"/>
      <c r="N11" s="7"/>
      <c r="O11" s="7"/>
      <c r="P11" s="7"/>
      <c r="Q11" s="7"/>
      <c r="R11" s="7"/>
      <c r="S11" s="7"/>
      <c r="Y11" s="7"/>
      <c r="Z11" s="7"/>
      <c r="AA11" s="7"/>
      <c r="AB11" s="7"/>
      <c r="AC11" s="7"/>
      <c r="AD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spans="1:82" ht="11.45" customHeight="1" x14ac:dyDescent="0.25">
      <c r="C12" s="16"/>
      <c r="D12" s="16"/>
      <c r="L12" s="16"/>
      <c r="M12" s="16"/>
      <c r="N12" s="16"/>
      <c r="O12" s="16"/>
      <c r="P12" s="16"/>
      <c r="Q12" s="16"/>
      <c r="R12" s="16"/>
      <c r="S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C12" s="17"/>
    </row>
    <row r="13" spans="1:82" ht="40.5" customHeight="1" x14ac:dyDescent="0.25">
      <c r="C13" s="16"/>
      <c r="D13" s="16"/>
      <c r="E13" s="176" t="str">
        <f>"Derzeit befinden sich in "&amp;TEXT(AH4,"Text")&amp;" "&amp;TEXT(AH7,"0.0")&amp;" Frauen als arbeitslos vorgemerkt."</f>
        <v>Derzeit befinden sich in Kärnten 8.498 Frauen als arbeitslos vorgemerkt.</v>
      </c>
      <c r="F13" s="176"/>
      <c r="G13" s="176"/>
      <c r="H13" s="176"/>
      <c r="I13" s="176"/>
      <c r="J13" s="176"/>
      <c r="K13" s="176"/>
      <c r="L13" s="16"/>
      <c r="M13" s="16"/>
      <c r="N13" s="180" t="str">
        <f>"Derzeit befinden sich in "&amp;TEXT(AH4,"Text")&amp;" "&amp;TEXT(AH10,"0.0")&amp;" Wiederein-steiger_innen als arbeitslos vorgemerkt."</f>
        <v>Derzeit befinden sich in Kärnten 1.056 Wiederein-steiger_innen als arbeitslos vorgemerkt.</v>
      </c>
      <c r="O13" s="180"/>
      <c r="P13" s="180"/>
      <c r="Q13" s="180"/>
      <c r="R13" s="180"/>
      <c r="S13" s="180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C13" s="17"/>
    </row>
    <row r="14" spans="1:82" ht="15" customHeight="1" x14ac:dyDescent="0.25">
      <c r="C14" s="16"/>
      <c r="D14" s="16"/>
      <c r="E14" s="18"/>
      <c r="F14" s="18"/>
      <c r="G14" s="18"/>
      <c r="H14" s="16"/>
      <c r="I14" s="16"/>
      <c r="J14" s="16"/>
      <c r="K14" s="16"/>
      <c r="L14" s="16"/>
      <c r="M14" s="16"/>
      <c r="N14" s="16"/>
      <c r="O14" s="16"/>
      <c r="P14" s="16"/>
      <c r="R14" s="16"/>
      <c r="S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C14" s="17"/>
    </row>
    <row r="15" spans="1:82" ht="15" customHeight="1" x14ac:dyDescent="0.25">
      <c r="C15" s="16"/>
      <c r="D15" s="16"/>
      <c r="E15" s="18"/>
      <c r="F15" s="18"/>
      <c r="G15" s="18"/>
      <c r="H15" s="16"/>
      <c r="I15" s="16"/>
      <c r="J15" s="16"/>
      <c r="K15" s="16"/>
      <c r="L15" s="16"/>
      <c r="M15" s="16"/>
      <c r="N15" s="16"/>
      <c r="P15" s="16"/>
      <c r="Q15" s="16"/>
      <c r="R15" s="16"/>
      <c r="S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C15" s="17"/>
    </row>
    <row r="16" spans="1:82" ht="15" customHeight="1" x14ac:dyDescent="0.25">
      <c r="C16" s="16"/>
      <c r="D16" s="16"/>
      <c r="E16" s="18"/>
      <c r="F16" s="18"/>
      <c r="G16" s="18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C16" s="17"/>
    </row>
    <row r="17" spans="3:81" ht="15" customHeight="1" x14ac:dyDescent="0.25">
      <c r="C17" s="16"/>
      <c r="D17" s="16"/>
      <c r="E17" s="18"/>
      <c r="F17" s="18"/>
      <c r="G17" s="18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C17" s="17"/>
    </row>
    <row r="18" spans="3:81" ht="15" customHeight="1" x14ac:dyDescent="0.25">
      <c r="C18" s="16"/>
      <c r="D18" s="16"/>
      <c r="E18" s="18"/>
      <c r="F18" s="18"/>
      <c r="G18" s="18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C18" s="17"/>
    </row>
    <row r="19" spans="3:81" ht="15" customHeight="1" x14ac:dyDescent="0.25">
      <c r="C19" s="16"/>
      <c r="D19" s="16"/>
      <c r="E19" s="18"/>
      <c r="F19" s="18"/>
      <c r="G19" s="18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C19" s="17"/>
    </row>
    <row r="20" spans="3:81" ht="15" customHeight="1" x14ac:dyDescent="0.25">
      <c r="C20" s="16"/>
      <c r="D20" s="16"/>
      <c r="E20" s="177">
        <f>INDEX(Daten!S18:S26,B7)</f>
        <v>9.6995055154050963E-2</v>
      </c>
      <c r="F20" s="177"/>
      <c r="G20" s="177"/>
      <c r="H20" s="16"/>
      <c r="I20" s="39"/>
      <c r="J20" s="178">
        <f>INDEX(Daten!T18:T26,B7)</f>
        <v>0.35273234436414352</v>
      </c>
      <c r="K20" s="178"/>
      <c r="L20" s="42"/>
      <c r="M20" s="16"/>
      <c r="N20" s="16"/>
      <c r="O20" s="178">
        <f>INDEX(Daten!BG44:BG52,B7)</f>
        <v>4.1666666666666664E-2</v>
      </c>
      <c r="P20" s="16"/>
      <c r="Q20" s="16"/>
      <c r="R20" s="16"/>
      <c r="S20" s="178">
        <f>INDEX(Daten!BH44:BH52,B7)</f>
        <v>3.5984848484848488E-2</v>
      </c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C20" s="17"/>
    </row>
    <row r="21" spans="3:81" ht="15" customHeight="1" x14ac:dyDescent="0.25">
      <c r="C21" s="16"/>
      <c r="D21" s="16"/>
      <c r="E21" s="177"/>
      <c r="F21" s="177"/>
      <c r="G21" s="177"/>
      <c r="H21" s="16"/>
      <c r="I21" s="42"/>
      <c r="J21" s="178"/>
      <c r="K21" s="178"/>
      <c r="L21" s="42"/>
      <c r="M21" s="16"/>
      <c r="N21" s="16"/>
      <c r="O21" s="178"/>
      <c r="P21" s="16"/>
      <c r="Q21" s="16"/>
      <c r="R21" s="16"/>
      <c r="S21" s="178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C21" s="17"/>
    </row>
    <row r="22" spans="3:81" ht="15" customHeight="1" x14ac:dyDescent="0.25">
      <c r="C22" s="16"/>
      <c r="D22" s="16"/>
      <c r="E22" s="41"/>
      <c r="F22" s="41"/>
      <c r="G22" s="41"/>
      <c r="H22" s="16"/>
      <c r="I22" s="42"/>
      <c r="J22" s="42"/>
      <c r="K22" s="42"/>
      <c r="L22" s="42"/>
      <c r="M22" s="16"/>
      <c r="N22" s="16"/>
      <c r="O22" s="16"/>
      <c r="P22" s="16"/>
      <c r="Q22" s="16"/>
      <c r="R22" s="16"/>
      <c r="S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C22" s="17"/>
    </row>
    <row r="23" spans="3:81" ht="15" customHeight="1" x14ac:dyDescent="0.25">
      <c r="C23" s="16"/>
      <c r="D23" s="16"/>
      <c r="E23" s="41"/>
      <c r="F23" s="41"/>
      <c r="G23" s="41"/>
      <c r="H23" s="16"/>
      <c r="I23" s="42"/>
      <c r="J23" s="42"/>
      <c r="K23" s="42"/>
      <c r="L23" s="42"/>
      <c r="M23" s="16"/>
      <c r="N23" s="16"/>
      <c r="O23" s="16"/>
      <c r="P23" s="16"/>
      <c r="Q23" s="16"/>
      <c r="R23" s="16"/>
      <c r="S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C23" s="17"/>
    </row>
    <row r="24" spans="3:81" ht="15" customHeight="1" x14ac:dyDescent="0.25">
      <c r="C24" s="16"/>
      <c r="D24" s="16"/>
      <c r="E24" s="18"/>
      <c r="F24" s="18"/>
      <c r="G24" s="18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C24" s="17"/>
    </row>
    <row r="25" spans="3:81" ht="15" customHeight="1" x14ac:dyDescent="0.25">
      <c r="C25" s="16"/>
      <c r="D25" s="16"/>
      <c r="E25" s="18"/>
      <c r="F25" s="18"/>
      <c r="G25" s="18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C25" s="17"/>
    </row>
    <row r="26" spans="3:81" ht="15" customHeight="1" x14ac:dyDescent="0.25">
      <c r="C26" s="16"/>
      <c r="D26" s="16"/>
      <c r="E26" s="18"/>
      <c r="F26" s="18"/>
      <c r="G26" s="18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C26" s="17"/>
    </row>
    <row r="27" spans="3:81" ht="15" customHeight="1" x14ac:dyDescent="0.25">
      <c r="C27" s="16"/>
      <c r="D27" s="16"/>
      <c r="E27" s="18"/>
      <c r="F27" s="18"/>
      <c r="G27" s="18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C27" s="17"/>
    </row>
    <row r="28" spans="3:81" ht="15" customHeight="1" x14ac:dyDescent="0.25">
      <c r="C28" s="16"/>
      <c r="D28" s="16"/>
      <c r="E28" s="18"/>
      <c r="F28" s="18"/>
      <c r="G28" s="18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C28" s="17"/>
    </row>
    <row r="29" spans="3:81" ht="15" customHeight="1" x14ac:dyDescent="0.25">
      <c r="C29" s="16"/>
      <c r="D29" s="16"/>
      <c r="E29" s="18"/>
      <c r="F29" s="18"/>
      <c r="G29" s="18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C29" s="17"/>
    </row>
    <row r="30" spans="3:81" ht="15" customHeight="1" x14ac:dyDescent="0.25">
      <c r="C30" s="16"/>
      <c r="D30" s="16"/>
      <c r="E30" s="18"/>
      <c r="F30" s="18"/>
      <c r="G30" s="18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C30" s="17"/>
    </row>
    <row r="31" spans="3:81" ht="15" customHeight="1" x14ac:dyDescent="0.25">
      <c r="C31" s="16"/>
      <c r="D31" s="16"/>
      <c r="E31" s="18"/>
      <c r="F31" s="18"/>
      <c r="G31" s="18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C31" s="17"/>
    </row>
    <row r="32" spans="3:81" ht="15" customHeight="1" x14ac:dyDescent="0.25">
      <c r="C32" s="16"/>
      <c r="D32" s="16"/>
      <c r="E32" s="18"/>
      <c r="F32" s="18"/>
      <c r="G32" s="18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C32" s="17"/>
    </row>
    <row r="33" spans="3:81" ht="15" customHeight="1" x14ac:dyDescent="0.25">
      <c r="C33" s="16"/>
      <c r="D33" s="16"/>
      <c r="E33" s="18"/>
      <c r="F33" s="18"/>
      <c r="G33" s="18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C33" s="17"/>
    </row>
    <row r="34" spans="3:81" ht="15" customHeight="1" x14ac:dyDescent="0.25">
      <c r="C34" s="16"/>
      <c r="D34" s="16"/>
      <c r="E34" s="18"/>
      <c r="F34" s="18"/>
      <c r="G34" s="18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C34" s="17"/>
    </row>
    <row r="35" spans="3:81" ht="15" customHeight="1" x14ac:dyDescent="0.25">
      <c r="C35" s="16"/>
      <c r="D35" s="16"/>
      <c r="E35" s="18"/>
      <c r="F35" s="18"/>
      <c r="G35" s="18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C35" s="17"/>
    </row>
    <row r="36" spans="3:81" x14ac:dyDescent="0.25">
      <c r="E36" s="18"/>
      <c r="F36" s="18"/>
      <c r="G36" s="18"/>
    </row>
    <row r="37" spans="3:81" x14ac:dyDescent="0.25">
      <c r="E37" s="18"/>
      <c r="F37" s="18"/>
      <c r="G37" s="18"/>
    </row>
    <row r="38" spans="3:81" x14ac:dyDescent="0.25">
      <c r="E38" s="18"/>
      <c r="F38" s="18"/>
      <c r="G38" s="18"/>
    </row>
    <row r="39" spans="3:81" x14ac:dyDescent="0.25">
      <c r="E39" s="18"/>
      <c r="F39" s="18"/>
      <c r="G39" s="18"/>
    </row>
    <row r="40" spans="3:81" ht="14.45" customHeight="1" x14ac:dyDescent="0.25">
      <c r="E40" s="185" t="s">
        <v>55</v>
      </c>
      <c r="F40" s="185"/>
      <c r="G40" s="185"/>
      <c r="H40" s="185"/>
      <c r="I40" s="185"/>
      <c r="J40" s="185"/>
      <c r="K40" s="185"/>
      <c r="N40" s="39" t="s">
        <v>60</v>
      </c>
    </row>
    <row r="41" spans="3:81" x14ac:dyDescent="0.25">
      <c r="E41" s="43"/>
      <c r="F41" s="43"/>
      <c r="G41" s="43"/>
      <c r="H41" s="43"/>
      <c r="I41" s="43"/>
      <c r="J41" s="43"/>
      <c r="K41" s="43"/>
    </row>
    <row r="42" spans="3:81" x14ac:dyDescent="0.25">
      <c r="E42" s="18"/>
      <c r="F42" s="18"/>
      <c r="G42" s="18"/>
    </row>
    <row r="43" spans="3:81" x14ac:dyDescent="0.25">
      <c r="E43" s="18"/>
      <c r="F43" s="18"/>
      <c r="G43" s="18"/>
    </row>
    <row r="44" spans="3:81" x14ac:dyDescent="0.25">
      <c r="E44" s="18"/>
      <c r="F44" s="18"/>
      <c r="G44" s="18"/>
    </row>
    <row r="45" spans="3:81" x14ac:dyDescent="0.25">
      <c r="E45" s="18"/>
      <c r="F45" s="18"/>
      <c r="G45" s="18"/>
      <c r="AF45" s="39"/>
    </row>
    <row r="46" spans="3:81" x14ac:dyDescent="0.25">
      <c r="E46" s="18"/>
      <c r="F46" s="18"/>
      <c r="G46" s="18"/>
    </row>
    <row r="47" spans="3:81" x14ac:dyDescent="0.25">
      <c r="E47" s="18"/>
      <c r="F47" s="18"/>
      <c r="G47" s="18"/>
    </row>
    <row r="48" spans="3:81" x14ac:dyDescent="0.25">
      <c r="E48" s="18"/>
      <c r="F48" s="18"/>
      <c r="G48" s="18"/>
    </row>
    <row r="49" spans="2:20" x14ac:dyDescent="0.25">
      <c r="E49" s="18"/>
      <c r="F49" s="18"/>
      <c r="G49" s="18"/>
    </row>
    <row r="50" spans="2:20" x14ac:dyDescent="0.25">
      <c r="E50" s="18"/>
      <c r="F50" s="18"/>
      <c r="G50" s="18"/>
    </row>
    <row r="51" spans="2:20" x14ac:dyDescent="0.25">
      <c r="T51" s="99" t="str">
        <f>"von den Älteren ab 50 sind "&amp;TEXT(T10,"0%")&amp;" an allen Arbeitslosen"</f>
        <v>von den Älteren ab 50 sind 0% an allen Arbeitslosen</v>
      </c>
    </row>
    <row r="53" spans="2:20" ht="21" x14ac:dyDescent="0.25">
      <c r="F53" s="19"/>
      <c r="I53" s="184"/>
      <c r="J53" s="184"/>
    </row>
    <row r="57" spans="2:20" ht="15" customHeight="1" x14ac:dyDescent="0.25">
      <c r="K57" s="20"/>
      <c r="L57" s="44"/>
      <c r="M57" s="44"/>
      <c r="N57" s="44"/>
      <c r="O57" s="44"/>
      <c r="P57" s="44"/>
      <c r="Q57" s="44"/>
      <c r="R57" s="44"/>
      <c r="S57" s="44"/>
    </row>
    <row r="58" spans="2:20" ht="15.75" customHeight="1" x14ac:dyDescent="0.25">
      <c r="D58" s="39"/>
      <c r="E58" s="183" t="s">
        <v>54</v>
      </c>
      <c r="F58" s="183"/>
      <c r="G58" s="183"/>
      <c r="H58" s="183"/>
      <c r="I58" s="183"/>
      <c r="J58" s="183"/>
      <c r="K58" s="183"/>
      <c r="L58" s="44"/>
      <c r="M58" s="44"/>
      <c r="N58" s="179" t="s">
        <v>59</v>
      </c>
      <c r="O58" s="179"/>
      <c r="P58" s="179"/>
      <c r="Q58" s="179"/>
      <c r="R58" s="179"/>
      <c r="S58" s="179"/>
    </row>
    <row r="59" spans="2:20" ht="15.75" x14ac:dyDescent="0.25">
      <c r="D59" s="34"/>
      <c r="E59" s="43"/>
      <c r="F59" s="43"/>
      <c r="G59" s="43"/>
      <c r="H59" s="43"/>
      <c r="I59" s="43"/>
      <c r="J59" s="43"/>
      <c r="K59" s="43"/>
      <c r="M59" s="21"/>
      <c r="N59" s="179"/>
      <c r="O59" s="179"/>
      <c r="P59" s="179"/>
      <c r="Q59" s="179"/>
      <c r="R59" s="179"/>
      <c r="S59" s="179"/>
    </row>
    <row r="60" spans="2:20" x14ac:dyDescent="0.25">
      <c r="D60" s="22"/>
      <c r="E60" s="22"/>
      <c r="F60" s="22"/>
      <c r="G60" s="22"/>
      <c r="H60" s="22"/>
      <c r="I60" s="22"/>
      <c r="J60" s="22"/>
    </row>
    <row r="61" spans="2:20" ht="21" x14ac:dyDescent="0.35">
      <c r="B61" s="23"/>
      <c r="D61" s="182"/>
      <c r="E61" s="182"/>
      <c r="F61" s="182"/>
      <c r="G61" s="182"/>
      <c r="H61" s="182"/>
      <c r="I61" s="182"/>
      <c r="J61" s="182"/>
    </row>
    <row r="63" spans="2:20" x14ac:dyDescent="0.25">
      <c r="M63" s="24"/>
    </row>
    <row r="71" spans="2:2" x14ac:dyDescent="0.25">
      <c r="B71" s="16"/>
    </row>
    <row r="72" spans="2:2" x14ac:dyDescent="0.25">
      <c r="B72" s="16"/>
    </row>
    <row r="85" spans="5:13" hidden="1" outlineLevel="1" x14ac:dyDescent="0.25"/>
    <row r="86" spans="5:13" hidden="1" outlineLevel="1" x14ac:dyDescent="0.25">
      <c r="E86" s="181" t="s">
        <v>20</v>
      </c>
      <c r="F86" s="181"/>
      <c r="G86" s="181"/>
      <c r="H86" s="181"/>
      <c r="I86" s="181"/>
      <c r="J86" s="181"/>
      <c r="K86" s="181"/>
      <c r="L86" s="181"/>
      <c r="M86" s="181"/>
    </row>
    <row r="87" spans="5:13" hidden="1" outlineLevel="1" x14ac:dyDescent="0.25"/>
    <row r="88" spans="5:13" hidden="1" outlineLevel="1" x14ac:dyDescent="0.25"/>
    <row r="89" spans="5:13" hidden="1" outlineLevel="1" x14ac:dyDescent="0.25"/>
    <row r="90" spans="5:13" hidden="1" outlineLevel="1" x14ac:dyDescent="0.25"/>
    <row r="91" spans="5:13" hidden="1" outlineLevel="1" x14ac:dyDescent="0.25"/>
    <row r="92" spans="5:13" hidden="1" outlineLevel="1" x14ac:dyDescent="0.25"/>
    <row r="93" spans="5:13" hidden="1" outlineLevel="1" x14ac:dyDescent="0.25"/>
    <row r="94" spans="5:13" hidden="1" outlineLevel="1" x14ac:dyDescent="0.25"/>
    <row r="95" spans="5:13" hidden="1" outlineLevel="1" x14ac:dyDescent="0.25"/>
    <row r="96" spans="5:13" hidden="1" outlineLevel="1" x14ac:dyDescent="0.25"/>
    <row r="97" hidden="1" outlineLevel="1" x14ac:dyDescent="0.25"/>
    <row r="98" hidden="1" outlineLevel="1" x14ac:dyDescent="0.25"/>
    <row r="99" hidden="1" outlineLevel="1" x14ac:dyDescent="0.25"/>
    <row r="100" hidden="1" outlineLevel="1" x14ac:dyDescent="0.25"/>
    <row r="101" hidden="1" outlineLevel="1" x14ac:dyDescent="0.25"/>
    <row r="102" collapsed="1" x14ac:dyDescent="0.25"/>
  </sheetData>
  <sheetProtection algorithmName="SHA-512" hashValue="Fz2C5Kq94AOtKx2K/gNxRHia4NtORrXeV8uqxqZDhTHyDk0xGweDRzeQdl4wnaFHeh/is7p1WpG6AJAK80LG8A==" saltValue="60sOn/0sOTXCfYmJk2CAMg==" spinCount="100000" sheet="1" objects="1" scenarios="1" selectLockedCells="1" autoFilter="0" selectUnlockedCells="1"/>
  <mergeCells count="14">
    <mergeCell ref="N58:S59"/>
    <mergeCell ref="O20:O21"/>
    <mergeCell ref="N13:S13"/>
    <mergeCell ref="S20:S21"/>
    <mergeCell ref="E86:M86"/>
    <mergeCell ref="D61:J61"/>
    <mergeCell ref="E58:K58"/>
    <mergeCell ref="I53:J53"/>
    <mergeCell ref="E40:K40"/>
    <mergeCell ref="A1:R1"/>
    <mergeCell ref="S1:AD1"/>
    <mergeCell ref="E13:K13"/>
    <mergeCell ref="E20:G21"/>
    <mergeCell ref="J20:K21"/>
  </mergeCells>
  <pageMargins left="0.7" right="0.7" top="0.78740157499999996" bottom="0.78740157499999996" header="0.3" footer="0.3"/>
  <pageSetup paperSize="8" scale="71" orientation="landscape" verticalDpi="90" r:id="rId1"/>
  <drawing r:id="rId2"/>
  <legacyDrawing r:id="rId3"/>
  <controls>
    <mc:AlternateContent xmlns:mc="http://schemas.openxmlformats.org/markup-compatibility/2006">
      <mc:Choice Requires="x14">
        <control shapeId="1025" r:id="rId4" name="ListBox1">
          <controlPr defaultSize="0" autoLine="0" autoPict="0" linkedCell="B5" listFillRange="Liste!A5:A13" r:id="rId5">
            <anchor moveWithCells="1">
              <from>
                <xdr:col>1</xdr:col>
                <xdr:colOff>9525</xdr:colOff>
                <xdr:row>3</xdr:row>
                <xdr:rowOff>180975</xdr:rowOff>
              </from>
              <to>
                <xdr:col>2</xdr:col>
                <xdr:colOff>209550</xdr:colOff>
                <xdr:row>12</xdr:row>
                <xdr:rowOff>247650</xdr:rowOff>
              </to>
            </anchor>
          </controlPr>
        </control>
      </mc:Choice>
      <mc:Fallback>
        <control shapeId="1025" r:id="rId4" name="ListBox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100-000000000000}">
          <x14:formula1>
            <xm:f>'U:\Abt 6 (BGF)\Dateien_Krassnig\Schulung\[Dashboard_Zielgruppen.xlsx]Stellenandrang BerufsgruppenRGS'!#REF!</xm:f>
          </x14:formula1>
          <xm:sqref>E86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4"/>
  <dimension ref="A5:E16"/>
  <sheetViews>
    <sheetView workbookViewId="0">
      <selection activeCell="Q23" sqref="Q23"/>
    </sheetView>
  </sheetViews>
  <sheetFormatPr baseColWidth="10" defaultRowHeight="15" x14ac:dyDescent="0.25"/>
  <cols>
    <col min="1" max="1" width="22" customWidth="1"/>
    <col min="5" max="5" width="14" customWidth="1"/>
  </cols>
  <sheetData>
    <row r="5" spans="1:5" x14ac:dyDescent="0.25">
      <c r="A5" s="25" t="s">
        <v>19</v>
      </c>
    </row>
    <row r="6" spans="1:5" x14ac:dyDescent="0.25">
      <c r="A6" s="26" t="s">
        <v>21</v>
      </c>
    </row>
    <row r="7" spans="1:5" x14ac:dyDescent="0.25">
      <c r="A7" s="26" t="s">
        <v>22</v>
      </c>
    </row>
    <row r="8" spans="1:5" x14ac:dyDescent="0.25">
      <c r="A8" s="26" t="s">
        <v>23</v>
      </c>
    </row>
    <row r="9" spans="1:5" x14ac:dyDescent="0.25">
      <c r="A9" s="26" t="s">
        <v>24</v>
      </c>
    </row>
    <row r="10" spans="1:5" x14ac:dyDescent="0.25">
      <c r="A10" s="26" t="s">
        <v>25</v>
      </c>
    </row>
    <row r="11" spans="1:5" x14ac:dyDescent="0.25">
      <c r="A11" s="26" t="s">
        <v>26</v>
      </c>
    </row>
    <row r="12" spans="1:5" x14ac:dyDescent="0.25">
      <c r="A12" s="26" t="s">
        <v>27</v>
      </c>
    </row>
    <row r="13" spans="1:5" x14ac:dyDescent="0.25">
      <c r="A13" s="27" t="s">
        <v>28</v>
      </c>
    </row>
    <row r="16" spans="1:5" ht="28.5" x14ac:dyDescent="0.25">
      <c r="A16" s="29" t="s">
        <v>29</v>
      </c>
      <c r="B16" s="30" t="s">
        <v>30</v>
      </c>
      <c r="C16" s="30" t="s">
        <v>31</v>
      </c>
      <c r="D16" s="30" t="s">
        <v>32</v>
      </c>
      <c r="E16" s="30" t="s">
        <v>33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I65"/>
  <sheetViews>
    <sheetView zoomScaleNormal="100" workbookViewId="0">
      <selection activeCell="Q23" sqref="Q23"/>
    </sheetView>
  </sheetViews>
  <sheetFormatPr baseColWidth="10" defaultRowHeight="15" x14ac:dyDescent="0.25"/>
  <cols>
    <col min="3" max="3" width="15.85546875" customWidth="1"/>
    <col min="4" max="4" width="21" bestFit="1" customWidth="1"/>
    <col min="6" max="6" width="24.7109375" customWidth="1"/>
    <col min="16" max="16" width="29.85546875" customWidth="1"/>
    <col min="33" max="33" width="17.140625" customWidth="1"/>
    <col min="40" max="40" width="16.7109375" customWidth="1"/>
  </cols>
  <sheetData>
    <row r="2" spans="1:10" x14ac:dyDescent="0.25">
      <c r="F2" s="31" t="s">
        <v>34</v>
      </c>
    </row>
    <row r="3" spans="1:10" x14ac:dyDescent="0.25">
      <c r="F3" s="31" t="s">
        <v>38</v>
      </c>
    </row>
    <row r="5" spans="1:10" x14ac:dyDescent="0.25">
      <c r="B5" s="1" t="s">
        <v>0</v>
      </c>
      <c r="C5" s="104" t="s">
        <v>1</v>
      </c>
      <c r="D5" s="103" t="s">
        <v>2</v>
      </c>
      <c r="E5" s="103" t="s">
        <v>3</v>
      </c>
      <c r="F5" s="103" t="s">
        <v>4</v>
      </c>
      <c r="G5" s="103" t="s">
        <v>5</v>
      </c>
      <c r="H5" s="103" t="s">
        <v>6</v>
      </c>
      <c r="I5" s="103" t="s">
        <v>7</v>
      </c>
      <c r="J5" s="105" t="s">
        <v>8</v>
      </c>
    </row>
    <row r="6" spans="1:10" x14ac:dyDescent="0.25">
      <c r="A6" s="28" t="s">
        <v>21</v>
      </c>
      <c r="B6" s="100" t="s">
        <v>9</v>
      </c>
      <c r="C6" s="106">
        <v>99</v>
      </c>
      <c r="D6" s="110">
        <v>132</v>
      </c>
      <c r="E6" s="110">
        <v>28</v>
      </c>
      <c r="F6" s="110">
        <v>36</v>
      </c>
      <c r="G6" s="110">
        <v>27</v>
      </c>
      <c r="H6" s="110">
        <v>3</v>
      </c>
      <c r="I6" s="110">
        <v>0</v>
      </c>
      <c r="J6" s="115">
        <v>325</v>
      </c>
    </row>
    <row r="7" spans="1:10" x14ac:dyDescent="0.25">
      <c r="A7" s="28" t="s">
        <v>22</v>
      </c>
      <c r="B7" s="101" t="s">
        <v>10</v>
      </c>
      <c r="C7" s="107">
        <v>85</v>
      </c>
      <c r="D7" s="111">
        <v>80</v>
      </c>
      <c r="E7" s="111">
        <v>16</v>
      </c>
      <c r="F7" s="111">
        <v>41</v>
      </c>
      <c r="G7" s="111">
        <v>13</v>
      </c>
      <c r="H7" s="111">
        <v>2</v>
      </c>
      <c r="I7" s="111">
        <v>0</v>
      </c>
      <c r="J7" s="116">
        <v>237</v>
      </c>
    </row>
    <row r="8" spans="1:10" x14ac:dyDescent="0.25">
      <c r="A8" s="28" t="s">
        <v>23</v>
      </c>
      <c r="B8" s="101" t="s">
        <v>11</v>
      </c>
      <c r="C8" s="107">
        <v>1127</v>
      </c>
      <c r="D8" s="111">
        <v>630</v>
      </c>
      <c r="E8" s="111">
        <v>168</v>
      </c>
      <c r="F8" s="111">
        <v>304</v>
      </c>
      <c r="G8" s="111">
        <v>332</v>
      </c>
      <c r="H8" s="111">
        <v>10</v>
      </c>
      <c r="I8" s="111">
        <v>0</v>
      </c>
      <c r="J8" s="116">
        <v>2571</v>
      </c>
    </row>
    <row r="9" spans="1:10" x14ac:dyDescent="0.25">
      <c r="A9" s="28" t="s">
        <v>24</v>
      </c>
      <c r="B9" s="101" t="s">
        <v>12</v>
      </c>
      <c r="C9" s="107">
        <v>386</v>
      </c>
      <c r="D9" s="111">
        <v>540</v>
      </c>
      <c r="E9" s="111">
        <v>107</v>
      </c>
      <c r="F9" s="111">
        <v>126</v>
      </c>
      <c r="G9" s="111">
        <v>55</v>
      </c>
      <c r="H9" s="111">
        <v>4</v>
      </c>
      <c r="I9" s="111">
        <v>0</v>
      </c>
      <c r="J9" s="116">
        <v>1218</v>
      </c>
    </row>
    <row r="10" spans="1:10" x14ac:dyDescent="0.25">
      <c r="A10" s="28" t="s">
        <v>25</v>
      </c>
      <c r="B10" s="101" t="s">
        <v>13</v>
      </c>
      <c r="C10" s="107">
        <v>219</v>
      </c>
      <c r="D10" s="111">
        <v>188</v>
      </c>
      <c r="E10" s="111">
        <v>29</v>
      </c>
      <c r="F10" s="111">
        <v>55</v>
      </c>
      <c r="G10" s="111">
        <v>56</v>
      </c>
      <c r="H10" s="111">
        <v>0</v>
      </c>
      <c r="I10" s="111">
        <v>0</v>
      </c>
      <c r="J10" s="116">
        <v>547</v>
      </c>
    </row>
    <row r="11" spans="1:10" x14ac:dyDescent="0.25">
      <c r="A11" s="28" t="s">
        <v>26</v>
      </c>
      <c r="B11" s="101" t="s">
        <v>14</v>
      </c>
      <c r="C11" s="107">
        <v>759</v>
      </c>
      <c r="D11" s="111">
        <v>621</v>
      </c>
      <c r="E11" s="111">
        <v>170</v>
      </c>
      <c r="F11" s="111">
        <v>259</v>
      </c>
      <c r="G11" s="111">
        <v>207</v>
      </c>
      <c r="H11" s="111">
        <v>9</v>
      </c>
      <c r="I11" s="111">
        <v>0</v>
      </c>
      <c r="J11" s="116">
        <v>2025</v>
      </c>
    </row>
    <row r="12" spans="1:10" x14ac:dyDescent="0.25">
      <c r="A12" s="28" t="s">
        <v>27</v>
      </c>
      <c r="B12" s="101" t="s">
        <v>15</v>
      </c>
      <c r="C12" s="107">
        <v>224</v>
      </c>
      <c r="D12" s="111">
        <v>176</v>
      </c>
      <c r="E12" s="111">
        <v>53</v>
      </c>
      <c r="F12" s="111">
        <v>75</v>
      </c>
      <c r="G12" s="111">
        <v>31</v>
      </c>
      <c r="H12" s="111">
        <v>1</v>
      </c>
      <c r="I12" s="111">
        <v>0</v>
      </c>
      <c r="J12" s="116">
        <v>560</v>
      </c>
    </row>
    <row r="13" spans="1:10" x14ac:dyDescent="0.25">
      <c r="A13" s="28" t="s">
        <v>28</v>
      </c>
      <c r="B13" s="103" t="s">
        <v>16</v>
      </c>
      <c r="C13" s="108">
        <v>151</v>
      </c>
      <c r="D13" s="112">
        <v>140</v>
      </c>
      <c r="E13" s="112">
        <v>31</v>
      </c>
      <c r="F13" s="112">
        <v>54</v>
      </c>
      <c r="G13" s="112">
        <v>28</v>
      </c>
      <c r="H13" s="112">
        <v>0</v>
      </c>
      <c r="I13" s="112">
        <v>0</v>
      </c>
      <c r="J13" s="116">
        <v>404</v>
      </c>
    </row>
    <row r="14" spans="1:10" x14ac:dyDescent="0.25">
      <c r="A14" s="28" t="s">
        <v>19</v>
      </c>
      <c r="B14" s="102" t="s">
        <v>17</v>
      </c>
      <c r="C14" s="109">
        <v>3050</v>
      </c>
      <c r="D14" s="113">
        <v>2507</v>
      </c>
      <c r="E14" s="113">
        <v>602</v>
      </c>
      <c r="F14" s="113">
        <v>950</v>
      </c>
      <c r="G14" s="113">
        <v>749</v>
      </c>
      <c r="H14" s="113">
        <v>29</v>
      </c>
      <c r="I14" s="114">
        <v>0</v>
      </c>
      <c r="J14" s="116">
        <v>7887</v>
      </c>
    </row>
    <row r="17" spans="2:61" x14ac:dyDescent="0.25">
      <c r="B17" s="3" t="s">
        <v>0</v>
      </c>
      <c r="C17" s="50" t="s">
        <v>61</v>
      </c>
      <c r="D17" s="49" t="s">
        <v>62</v>
      </c>
      <c r="E17" s="49" t="s">
        <v>63</v>
      </c>
      <c r="F17" s="49" t="s">
        <v>64</v>
      </c>
      <c r="G17" s="49" t="s">
        <v>7</v>
      </c>
      <c r="H17" s="51" t="s">
        <v>65</v>
      </c>
      <c r="N17" t="str">
        <f t="shared" ref="N17:N26" si="0">B17</f>
        <v>Bestand</v>
      </c>
      <c r="O17" t="str">
        <f t="shared" ref="O17:O26" si="1">C17</f>
        <v>Jugendliche unter 25 Jahre</v>
      </c>
      <c r="P17" t="str">
        <f>E17</f>
        <v>50 Jahre und älter</v>
      </c>
      <c r="Q17" t="str">
        <f>D17</f>
        <v>Erwachsene 25 bis unter 50 Jahre</v>
      </c>
      <c r="S17" t="s">
        <v>47</v>
      </c>
      <c r="T17" t="s">
        <v>48</v>
      </c>
    </row>
    <row r="18" spans="2:61" x14ac:dyDescent="0.25">
      <c r="B18" s="46" t="s">
        <v>9</v>
      </c>
      <c r="C18" s="52">
        <v>29</v>
      </c>
      <c r="D18" s="56">
        <v>190</v>
      </c>
      <c r="E18" s="56">
        <v>106</v>
      </c>
      <c r="F18" s="56">
        <v>0</v>
      </c>
      <c r="G18" s="56">
        <v>0</v>
      </c>
      <c r="H18" s="61">
        <v>325</v>
      </c>
      <c r="N18" t="str">
        <f t="shared" si="0"/>
        <v>201-Feldkirchen</v>
      </c>
      <c r="O18">
        <f t="shared" si="1"/>
        <v>29</v>
      </c>
      <c r="P18" s="33">
        <f>E18</f>
        <v>106</v>
      </c>
      <c r="Q18" s="33">
        <f>D18</f>
        <v>190</v>
      </c>
      <c r="S18" s="15">
        <f>C18/H18</f>
        <v>8.9230769230769225E-2</v>
      </c>
      <c r="T18" s="15">
        <f>E18/H18</f>
        <v>0.32615384615384613</v>
      </c>
    </row>
    <row r="19" spans="2:61" x14ac:dyDescent="0.25">
      <c r="B19" s="47" t="s">
        <v>10</v>
      </c>
      <c r="C19" s="53">
        <v>15</v>
      </c>
      <c r="D19" s="57">
        <v>138</v>
      </c>
      <c r="E19" s="57">
        <v>84</v>
      </c>
      <c r="F19" s="57">
        <v>0</v>
      </c>
      <c r="G19" s="57">
        <v>0</v>
      </c>
      <c r="H19" s="62">
        <v>237</v>
      </c>
      <c r="N19" t="str">
        <f t="shared" si="0"/>
        <v>202-Hermagor</v>
      </c>
      <c r="O19">
        <f t="shared" si="1"/>
        <v>15</v>
      </c>
      <c r="P19" s="33">
        <f t="shared" ref="P19:P26" si="2">E19</f>
        <v>84</v>
      </c>
      <c r="Q19" s="33">
        <f t="shared" ref="Q19:Q26" si="3">D19</f>
        <v>138</v>
      </c>
      <c r="S19" s="15">
        <f t="shared" ref="S19:S26" si="4">C19/H19</f>
        <v>6.3291139240506333E-2</v>
      </c>
      <c r="T19" s="15">
        <f t="shared" ref="T19:T26" si="5">E19/H19</f>
        <v>0.35443037974683544</v>
      </c>
    </row>
    <row r="20" spans="2:61" x14ac:dyDescent="0.25">
      <c r="B20" s="47" t="s">
        <v>11</v>
      </c>
      <c r="C20" s="53">
        <v>264</v>
      </c>
      <c r="D20" s="57">
        <v>1509</v>
      </c>
      <c r="E20" s="57">
        <v>798</v>
      </c>
      <c r="F20" s="57">
        <v>0</v>
      </c>
      <c r="G20" s="57">
        <v>0</v>
      </c>
      <c r="H20" s="62">
        <v>2571</v>
      </c>
      <c r="N20" t="str">
        <f t="shared" si="0"/>
        <v>203-Klagenfurt</v>
      </c>
      <c r="O20">
        <f t="shared" si="1"/>
        <v>264</v>
      </c>
      <c r="P20" s="33">
        <f t="shared" si="2"/>
        <v>798</v>
      </c>
      <c r="Q20" s="33">
        <f t="shared" si="3"/>
        <v>1509</v>
      </c>
      <c r="S20" s="15">
        <f t="shared" si="4"/>
        <v>0.10268378063010501</v>
      </c>
      <c r="T20" s="15">
        <f t="shared" si="5"/>
        <v>0.31038506417736289</v>
      </c>
    </row>
    <row r="21" spans="2:61" x14ac:dyDescent="0.25">
      <c r="B21" s="47" t="s">
        <v>12</v>
      </c>
      <c r="C21" s="53">
        <v>127</v>
      </c>
      <c r="D21" s="57">
        <v>587</v>
      </c>
      <c r="E21" s="57">
        <v>504</v>
      </c>
      <c r="F21" s="57">
        <v>0</v>
      </c>
      <c r="G21" s="57">
        <v>0</v>
      </c>
      <c r="H21" s="62">
        <v>1218</v>
      </c>
      <c r="N21" t="str">
        <f t="shared" si="0"/>
        <v>204-Spittal/Drau</v>
      </c>
      <c r="O21">
        <f t="shared" si="1"/>
        <v>127</v>
      </c>
      <c r="P21" s="33">
        <f t="shared" si="2"/>
        <v>504</v>
      </c>
      <c r="Q21" s="33">
        <f t="shared" si="3"/>
        <v>587</v>
      </c>
      <c r="S21" s="15">
        <f t="shared" si="4"/>
        <v>0.10426929392446634</v>
      </c>
      <c r="T21" s="15">
        <f t="shared" si="5"/>
        <v>0.41379310344827586</v>
      </c>
    </row>
    <row r="22" spans="2:61" x14ac:dyDescent="0.25">
      <c r="B22" s="47" t="s">
        <v>13</v>
      </c>
      <c r="C22" s="53">
        <v>66</v>
      </c>
      <c r="D22" s="57">
        <v>281</v>
      </c>
      <c r="E22" s="57">
        <v>200</v>
      </c>
      <c r="F22" s="57">
        <v>0</v>
      </c>
      <c r="G22" s="57">
        <v>0</v>
      </c>
      <c r="H22" s="62">
        <v>547</v>
      </c>
      <c r="N22" t="str">
        <f t="shared" si="0"/>
        <v>205-St. Veit/Glan</v>
      </c>
      <c r="O22">
        <f t="shared" si="1"/>
        <v>66</v>
      </c>
      <c r="P22" s="33">
        <f t="shared" si="2"/>
        <v>200</v>
      </c>
      <c r="Q22" s="33">
        <f t="shared" si="3"/>
        <v>281</v>
      </c>
      <c r="S22" s="15">
        <f t="shared" si="4"/>
        <v>0.1206581352833638</v>
      </c>
      <c r="T22" s="15">
        <f t="shared" si="5"/>
        <v>0.3656307129798903</v>
      </c>
    </row>
    <row r="23" spans="2:61" x14ac:dyDescent="0.25">
      <c r="B23" s="47" t="s">
        <v>14</v>
      </c>
      <c r="C23" s="53">
        <v>181</v>
      </c>
      <c r="D23" s="57">
        <v>1122</v>
      </c>
      <c r="E23" s="57">
        <v>722</v>
      </c>
      <c r="F23" s="57">
        <v>0</v>
      </c>
      <c r="G23" s="57">
        <v>0</v>
      </c>
      <c r="H23" s="62">
        <v>2025</v>
      </c>
      <c r="N23" t="str">
        <f t="shared" si="0"/>
        <v>206-Villach</v>
      </c>
      <c r="O23">
        <f t="shared" si="1"/>
        <v>181</v>
      </c>
      <c r="P23" s="33">
        <f t="shared" si="2"/>
        <v>722</v>
      </c>
      <c r="Q23" s="33">
        <f t="shared" si="3"/>
        <v>1122</v>
      </c>
      <c r="S23" s="15">
        <f t="shared" si="4"/>
        <v>8.9382716049382721E-2</v>
      </c>
      <c r="T23" s="15">
        <f t="shared" si="5"/>
        <v>0.3565432098765432</v>
      </c>
    </row>
    <row r="24" spans="2:61" x14ac:dyDescent="0.25">
      <c r="B24" s="47" t="s">
        <v>15</v>
      </c>
      <c r="C24" s="53">
        <v>50</v>
      </c>
      <c r="D24" s="57">
        <v>296</v>
      </c>
      <c r="E24" s="57">
        <v>214</v>
      </c>
      <c r="F24" s="57">
        <v>0</v>
      </c>
      <c r="G24" s="57">
        <v>0</v>
      </c>
      <c r="H24" s="62">
        <v>560</v>
      </c>
      <c r="N24" t="str">
        <f t="shared" si="0"/>
        <v>207-Völkermarkt</v>
      </c>
      <c r="O24">
        <f t="shared" si="1"/>
        <v>50</v>
      </c>
      <c r="P24" s="33">
        <f t="shared" si="2"/>
        <v>214</v>
      </c>
      <c r="Q24" s="33">
        <f t="shared" si="3"/>
        <v>296</v>
      </c>
      <c r="S24" s="15">
        <f t="shared" si="4"/>
        <v>8.9285714285714288E-2</v>
      </c>
      <c r="T24" s="15">
        <f t="shared" si="5"/>
        <v>0.38214285714285712</v>
      </c>
    </row>
    <row r="25" spans="2:61" x14ac:dyDescent="0.25">
      <c r="B25" s="49" t="s">
        <v>16</v>
      </c>
      <c r="C25" s="54">
        <v>33</v>
      </c>
      <c r="D25" s="58">
        <v>217</v>
      </c>
      <c r="E25" s="58">
        <v>154</v>
      </c>
      <c r="F25" s="58">
        <v>0</v>
      </c>
      <c r="G25" s="58">
        <v>0</v>
      </c>
      <c r="H25" s="62">
        <v>404</v>
      </c>
      <c r="N25" t="str">
        <f t="shared" si="0"/>
        <v>208-Wolfsberg</v>
      </c>
      <c r="O25">
        <f t="shared" si="1"/>
        <v>33</v>
      </c>
      <c r="P25" s="33">
        <f t="shared" si="2"/>
        <v>154</v>
      </c>
      <c r="Q25" s="33">
        <f t="shared" si="3"/>
        <v>217</v>
      </c>
      <c r="S25" s="15">
        <f t="shared" si="4"/>
        <v>8.1683168316831686E-2</v>
      </c>
      <c r="T25" s="15">
        <f t="shared" si="5"/>
        <v>0.38118811881188119</v>
      </c>
    </row>
    <row r="26" spans="2:61" x14ac:dyDescent="0.25">
      <c r="B26" s="48" t="s">
        <v>17</v>
      </c>
      <c r="C26" s="55">
        <v>765</v>
      </c>
      <c r="D26" s="59">
        <v>4340</v>
      </c>
      <c r="E26" s="59">
        <v>2782</v>
      </c>
      <c r="F26" s="59">
        <v>0</v>
      </c>
      <c r="G26" s="60">
        <v>0</v>
      </c>
      <c r="H26" s="62">
        <v>7887</v>
      </c>
      <c r="N26" t="str">
        <f t="shared" si="0"/>
        <v>Ktn</v>
      </c>
      <c r="O26">
        <f t="shared" si="1"/>
        <v>765</v>
      </c>
      <c r="P26" s="33">
        <f t="shared" si="2"/>
        <v>2782</v>
      </c>
      <c r="Q26" s="33">
        <f t="shared" si="3"/>
        <v>4340</v>
      </c>
      <c r="S26" s="15">
        <f t="shared" si="4"/>
        <v>9.6995055154050963E-2</v>
      </c>
      <c r="T26" s="15">
        <f t="shared" si="5"/>
        <v>0.35273234436414352</v>
      </c>
    </row>
    <row r="29" spans="2:61" x14ac:dyDescent="0.25">
      <c r="B29" s="2" t="s">
        <v>0</v>
      </c>
      <c r="C29" s="137" t="s">
        <v>1</v>
      </c>
      <c r="D29" s="32"/>
      <c r="E29" s="32"/>
      <c r="F29" s="137" t="s">
        <v>2</v>
      </c>
      <c r="G29" s="32"/>
      <c r="H29" s="32"/>
      <c r="I29" s="137" t="s">
        <v>3</v>
      </c>
      <c r="J29" s="32"/>
      <c r="K29" s="32"/>
      <c r="L29" s="137" t="s">
        <v>4</v>
      </c>
      <c r="M29" s="32"/>
      <c r="N29" s="32"/>
      <c r="O29" s="137" t="s">
        <v>5</v>
      </c>
      <c r="P29" s="32"/>
      <c r="Q29" s="32"/>
      <c r="R29" s="137" t="s">
        <v>6</v>
      </c>
      <c r="S29" s="32"/>
      <c r="T29" s="32"/>
      <c r="U29" s="137" t="s">
        <v>7</v>
      </c>
      <c r="V29" s="32"/>
      <c r="W29" s="32"/>
      <c r="X29" s="140" t="s">
        <v>8</v>
      </c>
      <c r="Y29" s="32"/>
      <c r="Z29" s="32"/>
      <c r="AB29" t="str">
        <f t="shared" ref="AB29:AB39" si="6">B29</f>
        <v>Bestand</v>
      </c>
      <c r="AC29" t="str">
        <f t="shared" ref="AC29:AC39" si="7">C29</f>
        <v>Pflichtschulausbildung</v>
      </c>
      <c r="AD29" t="str">
        <f t="shared" ref="AD29:AD39" si="8">F29</f>
        <v>Lehrausbildung</v>
      </c>
      <c r="AE29" t="str">
        <f t="shared" ref="AE29:AE39" si="9">I29</f>
        <v>Mittlere Ausbildung</v>
      </c>
      <c r="AF29" t="str">
        <f t="shared" ref="AF29:AF39" si="10">L29</f>
        <v>Hoehere Ausbildung</v>
      </c>
      <c r="AG29" t="str">
        <f t="shared" ref="AG29:AG39" si="11">O29</f>
        <v>Akademische Ausbildung</v>
      </c>
      <c r="AI29" t="s">
        <v>0</v>
      </c>
      <c r="AJ29" t="s">
        <v>1</v>
      </c>
      <c r="AK29" t="s">
        <v>2</v>
      </c>
      <c r="AL29" t="s">
        <v>3</v>
      </c>
      <c r="AM29" t="s">
        <v>4</v>
      </c>
      <c r="AN29" t="s">
        <v>5</v>
      </c>
      <c r="AP29" t="s">
        <v>42</v>
      </c>
      <c r="AQ29" t="s">
        <v>1</v>
      </c>
      <c r="AR29" t="s">
        <v>2</v>
      </c>
      <c r="AS29" t="s">
        <v>3</v>
      </c>
      <c r="AT29" t="s">
        <v>4</v>
      </c>
      <c r="AU29" t="s">
        <v>5</v>
      </c>
      <c r="AX29" t="s">
        <v>43</v>
      </c>
      <c r="AY29" t="s">
        <v>1</v>
      </c>
      <c r="AZ29" t="s">
        <v>2</v>
      </c>
      <c r="BA29" t="s">
        <v>3</v>
      </c>
      <c r="BB29" t="s">
        <v>4</v>
      </c>
      <c r="BC29" t="s">
        <v>5</v>
      </c>
    </row>
    <row r="30" spans="2:61" x14ac:dyDescent="0.25">
      <c r="C30" s="143" t="s">
        <v>39</v>
      </c>
      <c r="D30" s="142" t="s">
        <v>40</v>
      </c>
      <c r="E30" s="144" t="s">
        <v>41</v>
      </c>
      <c r="F30" s="143" t="s">
        <v>39</v>
      </c>
      <c r="G30" s="142" t="s">
        <v>40</v>
      </c>
      <c r="H30" s="144" t="s">
        <v>41</v>
      </c>
      <c r="I30" s="143" t="s">
        <v>39</v>
      </c>
      <c r="J30" s="142" t="s">
        <v>40</v>
      </c>
      <c r="K30" s="144" t="s">
        <v>41</v>
      </c>
      <c r="L30" s="143" t="s">
        <v>39</v>
      </c>
      <c r="M30" s="142" t="s">
        <v>40</v>
      </c>
      <c r="N30" s="144" t="s">
        <v>41</v>
      </c>
      <c r="O30" s="143" t="s">
        <v>39</v>
      </c>
      <c r="P30" s="142" t="s">
        <v>40</v>
      </c>
      <c r="Q30" s="144" t="s">
        <v>41</v>
      </c>
      <c r="R30" s="143" t="s">
        <v>39</v>
      </c>
      <c r="S30" s="142" t="s">
        <v>40</v>
      </c>
      <c r="T30" s="144" t="s">
        <v>41</v>
      </c>
      <c r="U30" s="143" t="s">
        <v>39</v>
      </c>
      <c r="V30" s="142" t="s">
        <v>40</v>
      </c>
      <c r="W30" s="144" t="s">
        <v>41</v>
      </c>
      <c r="X30" s="145" t="s">
        <v>39</v>
      </c>
      <c r="Y30" s="146" t="s">
        <v>40</v>
      </c>
      <c r="Z30" s="147" t="s">
        <v>41</v>
      </c>
      <c r="AB30">
        <f t="shared" si="6"/>
        <v>0</v>
      </c>
      <c r="AC30" t="str">
        <f t="shared" si="7"/>
        <v>Frauen</v>
      </c>
      <c r="AD30" t="str">
        <f t="shared" si="8"/>
        <v>Frauen</v>
      </c>
      <c r="AE30" t="str">
        <f t="shared" si="9"/>
        <v>Frauen</v>
      </c>
      <c r="AF30" t="str">
        <f t="shared" si="10"/>
        <v>Frauen</v>
      </c>
      <c r="AG30" t="str">
        <f t="shared" si="11"/>
        <v>Frauen</v>
      </c>
      <c r="AI30">
        <f t="shared" ref="AI30:AI39" si="12">B30</f>
        <v>0</v>
      </c>
      <c r="AJ30" t="str">
        <f t="shared" ref="AJ30:AJ39" si="13">D30</f>
        <v>Männer und altern. Geschl.</v>
      </c>
      <c r="AK30" t="str">
        <f t="shared" ref="AK30:AK39" si="14">G30</f>
        <v>Männer und altern. Geschl.</v>
      </c>
      <c r="AL30" t="str">
        <f t="shared" ref="AL30:AL39" si="15">J30</f>
        <v>Männer und altern. Geschl.</v>
      </c>
      <c r="AM30" t="str">
        <f t="shared" ref="AM30:AM39" si="16">M30</f>
        <v>Männer und altern. Geschl.</v>
      </c>
      <c r="AN30" t="str">
        <f t="shared" ref="AN30:AN39" si="17">P30</f>
        <v>Männer und altern. Geschl.</v>
      </c>
      <c r="AP30">
        <f t="shared" ref="AP30:AP39" si="18">B30</f>
        <v>0</v>
      </c>
      <c r="AQ30" t="str">
        <f t="shared" ref="AQ30" si="19">E30</f>
        <v>Geschlecht</v>
      </c>
      <c r="AR30" t="str">
        <f t="shared" ref="AR30" si="20">H30</f>
        <v>Geschlecht</v>
      </c>
      <c r="AS30" t="str">
        <f t="shared" ref="AS30" si="21">K30</f>
        <v>Geschlecht</v>
      </c>
      <c r="AT30" t="str">
        <f t="shared" ref="AT30" si="22">N30</f>
        <v>Geschlecht</v>
      </c>
      <c r="AU30" t="str">
        <f t="shared" ref="AU30" si="23">Q30</f>
        <v>Geschlecht</v>
      </c>
      <c r="AY30" t="s">
        <v>41</v>
      </c>
      <c r="AZ30" t="s">
        <v>41</v>
      </c>
      <c r="BA30" t="s">
        <v>41</v>
      </c>
      <c r="BB30" t="s">
        <v>41</v>
      </c>
      <c r="BC30" t="s">
        <v>41</v>
      </c>
    </row>
    <row r="31" spans="2:61" x14ac:dyDescent="0.25">
      <c r="B31" s="138" t="s">
        <v>9</v>
      </c>
      <c r="C31" s="148">
        <v>11</v>
      </c>
      <c r="D31" s="152">
        <v>4</v>
      </c>
      <c r="E31" s="156">
        <v>15</v>
      </c>
      <c r="F31" s="160">
        <v>15</v>
      </c>
      <c r="G31" s="152">
        <v>3</v>
      </c>
      <c r="H31" s="156">
        <v>18</v>
      </c>
      <c r="I31" s="160">
        <v>0</v>
      </c>
      <c r="J31" s="152">
        <v>0</v>
      </c>
      <c r="K31" s="156">
        <v>0</v>
      </c>
      <c r="L31" s="160">
        <v>2</v>
      </c>
      <c r="M31" s="152">
        <v>1</v>
      </c>
      <c r="N31" s="156">
        <v>3</v>
      </c>
      <c r="O31" s="160">
        <v>7</v>
      </c>
      <c r="P31" s="152">
        <v>0</v>
      </c>
      <c r="Q31" s="156">
        <v>7</v>
      </c>
      <c r="R31" s="160">
        <v>0</v>
      </c>
      <c r="S31" s="152">
        <v>0</v>
      </c>
      <c r="T31" s="156">
        <v>0</v>
      </c>
      <c r="U31" s="160">
        <v>0</v>
      </c>
      <c r="V31" s="152">
        <v>0</v>
      </c>
      <c r="W31" s="163">
        <v>0</v>
      </c>
      <c r="X31" s="167">
        <v>35</v>
      </c>
      <c r="Y31" s="169">
        <v>8</v>
      </c>
      <c r="Z31" s="171">
        <v>43</v>
      </c>
      <c r="AB31" t="str">
        <f t="shared" si="6"/>
        <v>201-Feldkirchen</v>
      </c>
      <c r="AC31">
        <f t="shared" si="7"/>
        <v>11</v>
      </c>
      <c r="AD31">
        <f t="shared" si="8"/>
        <v>15</v>
      </c>
      <c r="AE31">
        <f t="shared" si="9"/>
        <v>0</v>
      </c>
      <c r="AF31">
        <f t="shared" si="10"/>
        <v>2</v>
      </c>
      <c r="AG31">
        <f t="shared" si="11"/>
        <v>7</v>
      </c>
      <c r="AI31" t="str">
        <f t="shared" si="12"/>
        <v>201-Feldkirchen</v>
      </c>
      <c r="AJ31">
        <f t="shared" si="13"/>
        <v>4</v>
      </c>
      <c r="AK31">
        <f t="shared" si="14"/>
        <v>3</v>
      </c>
      <c r="AL31">
        <f t="shared" si="15"/>
        <v>0</v>
      </c>
      <c r="AM31">
        <f t="shared" si="16"/>
        <v>1</v>
      </c>
      <c r="AN31">
        <f t="shared" si="17"/>
        <v>0</v>
      </c>
      <c r="AP31" t="str">
        <f t="shared" si="18"/>
        <v>201-Feldkirchen</v>
      </c>
      <c r="AQ31">
        <f>MAX($AC31:$AG31)*1.2</f>
        <v>18</v>
      </c>
      <c r="AR31">
        <f t="shared" ref="AR31:AU39" si="24">MAX($AC31:$AG31)*1.2</f>
        <v>18</v>
      </c>
      <c r="AS31">
        <f t="shared" si="24"/>
        <v>18</v>
      </c>
      <c r="AT31">
        <f t="shared" si="24"/>
        <v>18</v>
      </c>
      <c r="AU31">
        <f t="shared" si="24"/>
        <v>18</v>
      </c>
      <c r="AY31" s="33">
        <f>E31</f>
        <v>15</v>
      </c>
      <c r="AZ31" s="33">
        <f>H31</f>
        <v>18</v>
      </c>
      <c r="BA31" s="33">
        <f>+K31</f>
        <v>0</v>
      </c>
      <c r="BB31" s="33">
        <f>+N31</f>
        <v>3</v>
      </c>
      <c r="BC31" s="33">
        <f>+Q31</f>
        <v>7</v>
      </c>
      <c r="BE31" s="33">
        <f ca="1">WE_Beschr_PS</f>
        <v>442</v>
      </c>
      <c r="BF31" s="33">
        <f ca="1">WE_Beschr_LS</f>
        <v>306</v>
      </c>
      <c r="BG31" s="33">
        <f ca="1">WE_Beschr_MA</f>
        <v>62</v>
      </c>
      <c r="BH31" s="33">
        <f ca="1">WE_Beschr_HA</f>
        <v>114</v>
      </c>
      <c r="BI31" s="33">
        <f ca="1">WE_Beschr_AK</f>
        <v>127</v>
      </c>
    </row>
    <row r="32" spans="2:61" x14ac:dyDescent="0.25">
      <c r="B32" s="139" t="s">
        <v>10</v>
      </c>
      <c r="C32" s="149">
        <v>1</v>
      </c>
      <c r="D32" s="153">
        <v>0</v>
      </c>
      <c r="E32" s="157">
        <v>1</v>
      </c>
      <c r="F32" s="161">
        <v>3</v>
      </c>
      <c r="G32" s="153">
        <v>0</v>
      </c>
      <c r="H32" s="157">
        <v>3</v>
      </c>
      <c r="I32" s="161">
        <v>2</v>
      </c>
      <c r="J32" s="153">
        <v>0</v>
      </c>
      <c r="K32" s="157">
        <v>2</v>
      </c>
      <c r="L32" s="161">
        <v>2</v>
      </c>
      <c r="M32" s="153">
        <v>0</v>
      </c>
      <c r="N32" s="157">
        <v>2</v>
      </c>
      <c r="O32" s="161">
        <v>2</v>
      </c>
      <c r="P32" s="153">
        <v>0</v>
      </c>
      <c r="Q32" s="157">
        <v>2</v>
      </c>
      <c r="R32" s="161">
        <v>0</v>
      </c>
      <c r="S32" s="153">
        <v>0</v>
      </c>
      <c r="T32" s="157">
        <v>0</v>
      </c>
      <c r="U32" s="161">
        <v>0</v>
      </c>
      <c r="V32" s="153">
        <v>0</v>
      </c>
      <c r="W32" s="164">
        <v>0</v>
      </c>
      <c r="X32" s="168">
        <v>10</v>
      </c>
      <c r="Y32" s="170">
        <v>0</v>
      </c>
      <c r="Z32" s="172">
        <v>10</v>
      </c>
      <c r="AB32" t="str">
        <f t="shared" si="6"/>
        <v>202-Hermagor</v>
      </c>
      <c r="AC32">
        <f t="shared" si="7"/>
        <v>1</v>
      </c>
      <c r="AD32">
        <f t="shared" si="8"/>
        <v>3</v>
      </c>
      <c r="AE32">
        <f t="shared" si="9"/>
        <v>2</v>
      </c>
      <c r="AF32">
        <f t="shared" si="10"/>
        <v>2</v>
      </c>
      <c r="AG32">
        <f t="shared" si="11"/>
        <v>2</v>
      </c>
      <c r="AI32" t="str">
        <f t="shared" si="12"/>
        <v>202-Hermagor</v>
      </c>
      <c r="AJ32">
        <f t="shared" si="13"/>
        <v>0</v>
      </c>
      <c r="AK32">
        <f t="shared" si="14"/>
        <v>0</v>
      </c>
      <c r="AL32">
        <f t="shared" si="15"/>
        <v>0</v>
      </c>
      <c r="AM32">
        <f t="shared" si="16"/>
        <v>0</v>
      </c>
      <c r="AN32">
        <f t="shared" si="17"/>
        <v>0</v>
      </c>
      <c r="AP32" t="str">
        <f t="shared" si="18"/>
        <v>202-Hermagor</v>
      </c>
      <c r="AQ32">
        <f t="shared" ref="AQ32:AQ39" si="25">MAX($AC32:$AG32)*1.2</f>
        <v>3.5999999999999996</v>
      </c>
      <c r="AR32">
        <f t="shared" si="24"/>
        <v>3.5999999999999996</v>
      </c>
      <c r="AS32">
        <f t="shared" si="24"/>
        <v>3.5999999999999996</v>
      </c>
      <c r="AT32">
        <f t="shared" si="24"/>
        <v>3.5999999999999996</v>
      </c>
      <c r="AU32">
        <f t="shared" si="24"/>
        <v>3.5999999999999996</v>
      </c>
      <c r="AY32" s="33">
        <f t="shared" ref="AY32:AY39" si="26">E32</f>
        <v>1</v>
      </c>
      <c r="AZ32" s="33">
        <f t="shared" ref="AZ32:AZ39" si="27">H32</f>
        <v>3</v>
      </c>
      <c r="BA32" s="33">
        <f t="shared" ref="BA32:BA39" si="28">+K32</f>
        <v>2</v>
      </c>
      <c r="BB32" s="33">
        <f t="shared" ref="BB32:BB39" si="29">+N32</f>
        <v>2</v>
      </c>
      <c r="BC32" s="33">
        <f t="shared" ref="BC32:BC39" si="30">+Q32</f>
        <v>2</v>
      </c>
    </row>
    <row r="33" spans="2:60" x14ac:dyDescent="0.25">
      <c r="B33" s="139" t="s">
        <v>11</v>
      </c>
      <c r="C33" s="149">
        <v>175</v>
      </c>
      <c r="D33" s="153">
        <v>19</v>
      </c>
      <c r="E33" s="157">
        <v>194</v>
      </c>
      <c r="F33" s="161">
        <v>92</v>
      </c>
      <c r="G33" s="153">
        <v>4</v>
      </c>
      <c r="H33" s="157">
        <v>96</v>
      </c>
      <c r="I33" s="161">
        <v>19</v>
      </c>
      <c r="J33" s="153">
        <v>1</v>
      </c>
      <c r="K33" s="157">
        <v>20</v>
      </c>
      <c r="L33" s="161">
        <v>26</v>
      </c>
      <c r="M33" s="153">
        <v>4</v>
      </c>
      <c r="N33" s="157">
        <v>30</v>
      </c>
      <c r="O33" s="161">
        <v>50</v>
      </c>
      <c r="P33" s="153">
        <v>7</v>
      </c>
      <c r="Q33" s="157">
        <v>57</v>
      </c>
      <c r="R33" s="161">
        <v>3</v>
      </c>
      <c r="S33" s="153">
        <v>0</v>
      </c>
      <c r="T33" s="157">
        <v>3</v>
      </c>
      <c r="U33" s="161">
        <v>0</v>
      </c>
      <c r="V33" s="153">
        <v>0</v>
      </c>
      <c r="W33" s="164">
        <v>0</v>
      </c>
      <c r="X33" s="168">
        <v>365</v>
      </c>
      <c r="Y33" s="170">
        <v>35</v>
      </c>
      <c r="Z33" s="172">
        <v>400</v>
      </c>
      <c r="AB33" t="str">
        <f t="shared" si="6"/>
        <v>203-Klagenfurt</v>
      </c>
      <c r="AC33">
        <f t="shared" si="7"/>
        <v>175</v>
      </c>
      <c r="AD33">
        <f t="shared" si="8"/>
        <v>92</v>
      </c>
      <c r="AE33">
        <f t="shared" si="9"/>
        <v>19</v>
      </c>
      <c r="AF33">
        <f t="shared" si="10"/>
        <v>26</v>
      </c>
      <c r="AG33">
        <f t="shared" si="11"/>
        <v>50</v>
      </c>
      <c r="AI33" t="str">
        <f t="shared" si="12"/>
        <v>203-Klagenfurt</v>
      </c>
      <c r="AJ33">
        <f t="shared" si="13"/>
        <v>19</v>
      </c>
      <c r="AK33">
        <f t="shared" si="14"/>
        <v>4</v>
      </c>
      <c r="AL33">
        <f t="shared" si="15"/>
        <v>1</v>
      </c>
      <c r="AM33">
        <f t="shared" si="16"/>
        <v>4</v>
      </c>
      <c r="AN33">
        <f t="shared" si="17"/>
        <v>7</v>
      </c>
      <c r="AP33" t="str">
        <f t="shared" si="18"/>
        <v>203-Klagenfurt</v>
      </c>
      <c r="AQ33">
        <f t="shared" si="25"/>
        <v>210</v>
      </c>
      <c r="AR33">
        <f t="shared" si="24"/>
        <v>210</v>
      </c>
      <c r="AS33">
        <f t="shared" si="24"/>
        <v>210</v>
      </c>
      <c r="AT33">
        <f t="shared" si="24"/>
        <v>210</v>
      </c>
      <c r="AU33">
        <f t="shared" si="24"/>
        <v>210</v>
      </c>
      <c r="AY33" s="33">
        <f t="shared" si="26"/>
        <v>194</v>
      </c>
      <c r="AZ33" s="33">
        <f t="shared" si="27"/>
        <v>96</v>
      </c>
      <c r="BA33" s="33">
        <f t="shared" si="28"/>
        <v>20</v>
      </c>
      <c r="BB33" s="33">
        <f t="shared" si="29"/>
        <v>30</v>
      </c>
      <c r="BC33" s="33">
        <f t="shared" si="30"/>
        <v>57</v>
      </c>
    </row>
    <row r="34" spans="2:60" x14ac:dyDescent="0.25">
      <c r="B34" s="139" t="s">
        <v>12</v>
      </c>
      <c r="C34" s="149">
        <v>20</v>
      </c>
      <c r="D34" s="153">
        <v>0</v>
      </c>
      <c r="E34" s="157">
        <v>20</v>
      </c>
      <c r="F34" s="161">
        <v>46</v>
      </c>
      <c r="G34" s="153">
        <v>5</v>
      </c>
      <c r="H34" s="157">
        <v>51</v>
      </c>
      <c r="I34" s="161">
        <v>3</v>
      </c>
      <c r="J34" s="153">
        <v>1</v>
      </c>
      <c r="K34" s="157">
        <v>4</v>
      </c>
      <c r="L34" s="161">
        <v>13</v>
      </c>
      <c r="M34" s="153">
        <v>0</v>
      </c>
      <c r="N34" s="157">
        <v>13</v>
      </c>
      <c r="O34" s="161">
        <v>7</v>
      </c>
      <c r="P34" s="153">
        <v>0</v>
      </c>
      <c r="Q34" s="157">
        <v>7</v>
      </c>
      <c r="R34" s="161">
        <v>0</v>
      </c>
      <c r="S34" s="153">
        <v>0</v>
      </c>
      <c r="T34" s="157">
        <v>0</v>
      </c>
      <c r="U34" s="161">
        <v>0</v>
      </c>
      <c r="V34" s="153">
        <v>0</v>
      </c>
      <c r="W34" s="164">
        <v>0</v>
      </c>
      <c r="X34" s="168">
        <v>89</v>
      </c>
      <c r="Y34" s="170">
        <v>6</v>
      </c>
      <c r="Z34" s="172">
        <v>95</v>
      </c>
      <c r="AB34" t="str">
        <f t="shared" si="6"/>
        <v>204-Spittal/Drau</v>
      </c>
      <c r="AC34">
        <f t="shared" si="7"/>
        <v>20</v>
      </c>
      <c r="AD34">
        <f t="shared" si="8"/>
        <v>46</v>
      </c>
      <c r="AE34">
        <f t="shared" si="9"/>
        <v>3</v>
      </c>
      <c r="AF34">
        <f t="shared" si="10"/>
        <v>13</v>
      </c>
      <c r="AG34">
        <f t="shared" si="11"/>
        <v>7</v>
      </c>
      <c r="AI34" t="str">
        <f t="shared" si="12"/>
        <v>204-Spittal/Drau</v>
      </c>
      <c r="AJ34">
        <f t="shared" si="13"/>
        <v>0</v>
      </c>
      <c r="AK34">
        <f t="shared" si="14"/>
        <v>5</v>
      </c>
      <c r="AL34">
        <f t="shared" si="15"/>
        <v>1</v>
      </c>
      <c r="AM34">
        <f t="shared" si="16"/>
        <v>0</v>
      </c>
      <c r="AN34">
        <f t="shared" si="17"/>
        <v>0</v>
      </c>
      <c r="AP34" t="str">
        <f t="shared" si="18"/>
        <v>204-Spittal/Drau</v>
      </c>
      <c r="AQ34">
        <f t="shared" si="25"/>
        <v>55.199999999999996</v>
      </c>
      <c r="AR34">
        <f t="shared" si="24"/>
        <v>55.199999999999996</v>
      </c>
      <c r="AS34">
        <f t="shared" si="24"/>
        <v>55.199999999999996</v>
      </c>
      <c r="AT34">
        <f t="shared" si="24"/>
        <v>55.199999999999996</v>
      </c>
      <c r="AU34">
        <f t="shared" si="24"/>
        <v>55.199999999999996</v>
      </c>
      <c r="AY34" s="33">
        <f t="shared" si="26"/>
        <v>20</v>
      </c>
      <c r="AZ34" s="33">
        <f t="shared" si="27"/>
        <v>51</v>
      </c>
      <c r="BA34" s="33">
        <f t="shared" si="28"/>
        <v>4</v>
      </c>
      <c r="BB34" s="33">
        <f t="shared" si="29"/>
        <v>13</v>
      </c>
      <c r="BC34" s="33">
        <f t="shared" si="30"/>
        <v>7</v>
      </c>
    </row>
    <row r="35" spans="2:60" x14ac:dyDescent="0.25">
      <c r="B35" s="139" t="s">
        <v>13</v>
      </c>
      <c r="C35" s="149">
        <v>36</v>
      </c>
      <c r="D35" s="153">
        <v>3</v>
      </c>
      <c r="E35" s="157">
        <v>39</v>
      </c>
      <c r="F35" s="161">
        <v>30</v>
      </c>
      <c r="G35" s="153">
        <v>1</v>
      </c>
      <c r="H35" s="157">
        <v>31</v>
      </c>
      <c r="I35" s="161">
        <v>4</v>
      </c>
      <c r="J35" s="153">
        <v>1</v>
      </c>
      <c r="K35" s="157">
        <v>5</v>
      </c>
      <c r="L35" s="161">
        <v>7</v>
      </c>
      <c r="M35" s="153">
        <v>3</v>
      </c>
      <c r="N35" s="157">
        <v>10</v>
      </c>
      <c r="O35" s="161">
        <v>6</v>
      </c>
      <c r="P35" s="153">
        <v>0</v>
      </c>
      <c r="Q35" s="157">
        <v>6</v>
      </c>
      <c r="R35" s="161">
        <v>0</v>
      </c>
      <c r="S35" s="153">
        <v>0</v>
      </c>
      <c r="T35" s="157">
        <v>0</v>
      </c>
      <c r="U35" s="161">
        <v>0</v>
      </c>
      <c r="V35" s="153">
        <v>0</v>
      </c>
      <c r="W35" s="164">
        <v>0</v>
      </c>
      <c r="X35" s="168">
        <v>83</v>
      </c>
      <c r="Y35" s="170">
        <v>8</v>
      </c>
      <c r="Z35" s="172">
        <v>91</v>
      </c>
      <c r="AB35" t="str">
        <f t="shared" si="6"/>
        <v>205-St. Veit/Glan</v>
      </c>
      <c r="AC35">
        <f t="shared" si="7"/>
        <v>36</v>
      </c>
      <c r="AD35">
        <f t="shared" si="8"/>
        <v>30</v>
      </c>
      <c r="AE35">
        <f t="shared" si="9"/>
        <v>4</v>
      </c>
      <c r="AF35">
        <f t="shared" si="10"/>
        <v>7</v>
      </c>
      <c r="AG35">
        <f t="shared" si="11"/>
        <v>6</v>
      </c>
      <c r="AI35" t="str">
        <f t="shared" si="12"/>
        <v>205-St. Veit/Glan</v>
      </c>
      <c r="AJ35">
        <f t="shared" si="13"/>
        <v>3</v>
      </c>
      <c r="AK35">
        <f t="shared" si="14"/>
        <v>1</v>
      </c>
      <c r="AL35">
        <f t="shared" si="15"/>
        <v>1</v>
      </c>
      <c r="AM35">
        <f t="shared" si="16"/>
        <v>3</v>
      </c>
      <c r="AN35">
        <f t="shared" si="17"/>
        <v>0</v>
      </c>
      <c r="AP35" t="str">
        <f t="shared" si="18"/>
        <v>205-St. Veit/Glan</v>
      </c>
      <c r="AQ35">
        <f t="shared" si="25"/>
        <v>43.199999999999996</v>
      </c>
      <c r="AR35">
        <f t="shared" si="24"/>
        <v>43.199999999999996</v>
      </c>
      <c r="AS35">
        <f t="shared" si="24"/>
        <v>43.199999999999996</v>
      </c>
      <c r="AT35">
        <f t="shared" si="24"/>
        <v>43.199999999999996</v>
      </c>
      <c r="AU35">
        <f t="shared" si="24"/>
        <v>43.199999999999996</v>
      </c>
      <c r="AY35" s="33">
        <f t="shared" si="26"/>
        <v>39</v>
      </c>
      <c r="AZ35" s="33">
        <f t="shared" si="27"/>
        <v>31</v>
      </c>
      <c r="BA35" s="33">
        <f t="shared" si="28"/>
        <v>5</v>
      </c>
      <c r="BB35" s="33">
        <f t="shared" si="29"/>
        <v>10</v>
      </c>
      <c r="BC35" s="33">
        <f t="shared" si="30"/>
        <v>6</v>
      </c>
    </row>
    <row r="36" spans="2:60" x14ac:dyDescent="0.25">
      <c r="B36" s="139" t="s">
        <v>14</v>
      </c>
      <c r="C36" s="149">
        <v>103</v>
      </c>
      <c r="D36" s="153">
        <v>12</v>
      </c>
      <c r="E36" s="157">
        <v>115</v>
      </c>
      <c r="F36" s="161">
        <v>58</v>
      </c>
      <c r="G36" s="153">
        <v>5</v>
      </c>
      <c r="H36" s="157">
        <v>63</v>
      </c>
      <c r="I36" s="161">
        <v>19</v>
      </c>
      <c r="J36" s="153">
        <v>0</v>
      </c>
      <c r="K36" s="157">
        <v>19</v>
      </c>
      <c r="L36" s="161">
        <v>39</v>
      </c>
      <c r="M36" s="153">
        <v>2</v>
      </c>
      <c r="N36" s="157">
        <v>41</v>
      </c>
      <c r="O36" s="161">
        <v>34</v>
      </c>
      <c r="P36" s="153">
        <v>2</v>
      </c>
      <c r="Q36" s="157">
        <v>36</v>
      </c>
      <c r="R36" s="161">
        <v>2</v>
      </c>
      <c r="S36" s="153">
        <v>0</v>
      </c>
      <c r="T36" s="157">
        <v>2</v>
      </c>
      <c r="U36" s="161">
        <v>0</v>
      </c>
      <c r="V36" s="153">
        <v>0</v>
      </c>
      <c r="W36" s="164">
        <v>0</v>
      </c>
      <c r="X36" s="168">
        <v>255</v>
      </c>
      <c r="Y36" s="170">
        <v>21</v>
      </c>
      <c r="Z36" s="172">
        <v>276</v>
      </c>
      <c r="AB36" t="str">
        <f t="shared" si="6"/>
        <v>206-Villach</v>
      </c>
      <c r="AC36">
        <f t="shared" si="7"/>
        <v>103</v>
      </c>
      <c r="AD36">
        <f t="shared" si="8"/>
        <v>58</v>
      </c>
      <c r="AE36">
        <f t="shared" si="9"/>
        <v>19</v>
      </c>
      <c r="AF36">
        <f t="shared" si="10"/>
        <v>39</v>
      </c>
      <c r="AG36">
        <f t="shared" si="11"/>
        <v>34</v>
      </c>
      <c r="AI36" t="str">
        <f t="shared" si="12"/>
        <v>206-Villach</v>
      </c>
      <c r="AJ36">
        <f t="shared" si="13"/>
        <v>12</v>
      </c>
      <c r="AK36">
        <f t="shared" si="14"/>
        <v>5</v>
      </c>
      <c r="AL36">
        <f t="shared" si="15"/>
        <v>0</v>
      </c>
      <c r="AM36">
        <f t="shared" si="16"/>
        <v>2</v>
      </c>
      <c r="AN36">
        <f t="shared" si="17"/>
        <v>2</v>
      </c>
      <c r="AP36" t="str">
        <f t="shared" si="18"/>
        <v>206-Villach</v>
      </c>
      <c r="AQ36">
        <f t="shared" si="25"/>
        <v>123.6</v>
      </c>
      <c r="AR36">
        <f t="shared" si="24"/>
        <v>123.6</v>
      </c>
      <c r="AS36">
        <f t="shared" si="24"/>
        <v>123.6</v>
      </c>
      <c r="AT36">
        <f t="shared" si="24"/>
        <v>123.6</v>
      </c>
      <c r="AU36">
        <f t="shared" si="24"/>
        <v>123.6</v>
      </c>
      <c r="AY36" s="33">
        <f t="shared" si="26"/>
        <v>115</v>
      </c>
      <c r="AZ36" s="33">
        <f t="shared" si="27"/>
        <v>63</v>
      </c>
      <c r="BA36" s="33">
        <f t="shared" si="28"/>
        <v>19</v>
      </c>
      <c r="BB36" s="33">
        <f t="shared" si="29"/>
        <v>41</v>
      </c>
      <c r="BC36" s="33">
        <f t="shared" si="30"/>
        <v>36</v>
      </c>
    </row>
    <row r="37" spans="2:60" x14ac:dyDescent="0.25">
      <c r="B37" s="139" t="s">
        <v>15</v>
      </c>
      <c r="C37" s="149">
        <v>40</v>
      </c>
      <c r="D37" s="153">
        <v>4</v>
      </c>
      <c r="E37" s="157">
        <v>44</v>
      </c>
      <c r="F37" s="161">
        <v>28</v>
      </c>
      <c r="G37" s="153">
        <v>1</v>
      </c>
      <c r="H37" s="157">
        <v>29</v>
      </c>
      <c r="I37" s="161">
        <v>8</v>
      </c>
      <c r="J37" s="153">
        <v>0</v>
      </c>
      <c r="K37" s="157">
        <v>8</v>
      </c>
      <c r="L37" s="161">
        <v>8</v>
      </c>
      <c r="M37" s="153">
        <v>0</v>
      </c>
      <c r="N37" s="157">
        <v>8</v>
      </c>
      <c r="O37" s="161">
        <v>6</v>
      </c>
      <c r="P37" s="153">
        <v>0</v>
      </c>
      <c r="Q37" s="157">
        <v>6</v>
      </c>
      <c r="R37" s="161">
        <v>0</v>
      </c>
      <c r="S37" s="153">
        <v>0</v>
      </c>
      <c r="T37" s="157">
        <v>0</v>
      </c>
      <c r="U37" s="161">
        <v>0</v>
      </c>
      <c r="V37" s="153">
        <v>0</v>
      </c>
      <c r="W37" s="164">
        <v>0</v>
      </c>
      <c r="X37" s="168">
        <v>90</v>
      </c>
      <c r="Y37" s="170">
        <v>5</v>
      </c>
      <c r="Z37" s="172">
        <v>95</v>
      </c>
      <c r="AB37" t="str">
        <f t="shared" si="6"/>
        <v>207-Völkermarkt</v>
      </c>
      <c r="AC37">
        <f t="shared" si="7"/>
        <v>40</v>
      </c>
      <c r="AD37">
        <f t="shared" si="8"/>
        <v>28</v>
      </c>
      <c r="AE37">
        <f t="shared" si="9"/>
        <v>8</v>
      </c>
      <c r="AF37">
        <f t="shared" si="10"/>
        <v>8</v>
      </c>
      <c r="AG37">
        <f t="shared" si="11"/>
        <v>6</v>
      </c>
      <c r="AI37" t="str">
        <f t="shared" si="12"/>
        <v>207-Völkermarkt</v>
      </c>
      <c r="AJ37">
        <f t="shared" si="13"/>
        <v>4</v>
      </c>
      <c r="AK37">
        <f t="shared" si="14"/>
        <v>1</v>
      </c>
      <c r="AL37">
        <f t="shared" si="15"/>
        <v>0</v>
      </c>
      <c r="AM37">
        <f t="shared" si="16"/>
        <v>0</v>
      </c>
      <c r="AN37">
        <f t="shared" si="17"/>
        <v>0</v>
      </c>
      <c r="AP37" t="str">
        <f t="shared" si="18"/>
        <v>207-Völkermarkt</v>
      </c>
      <c r="AQ37">
        <f t="shared" si="25"/>
        <v>48</v>
      </c>
      <c r="AR37">
        <f t="shared" si="24"/>
        <v>48</v>
      </c>
      <c r="AS37">
        <f t="shared" si="24"/>
        <v>48</v>
      </c>
      <c r="AT37">
        <f t="shared" si="24"/>
        <v>48</v>
      </c>
      <c r="AU37">
        <f t="shared" si="24"/>
        <v>48</v>
      </c>
      <c r="AY37" s="33">
        <f t="shared" si="26"/>
        <v>44</v>
      </c>
      <c r="AZ37" s="33">
        <f t="shared" si="27"/>
        <v>29</v>
      </c>
      <c r="BA37" s="33">
        <f t="shared" si="28"/>
        <v>8</v>
      </c>
      <c r="BB37" s="33">
        <f t="shared" si="29"/>
        <v>8</v>
      </c>
      <c r="BC37" s="33">
        <f t="shared" si="30"/>
        <v>6</v>
      </c>
    </row>
    <row r="38" spans="2:60" x14ac:dyDescent="0.25">
      <c r="B38" s="142" t="s">
        <v>16</v>
      </c>
      <c r="C38" s="150">
        <v>13</v>
      </c>
      <c r="D38" s="154">
        <v>1</v>
      </c>
      <c r="E38" s="158">
        <v>14</v>
      </c>
      <c r="F38" s="162">
        <v>15</v>
      </c>
      <c r="G38" s="154">
        <v>0</v>
      </c>
      <c r="H38" s="158">
        <v>15</v>
      </c>
      <c r="I38" s="162">
        <v>4</v>
      </c>
      <c r="J38" s="154">
        <v>0</v>
      </c>
      <c r="K38" s="158">
        <v>4</v>
      </c>
      <c r="L38" s="162">
        <v>7</v>
      </c>
      <c r="M38" s="154">
        <v>0</v>
      </c>
      <c r="N38" s="158">
        <v>7</v>
      </c>
      <c r="O38" s="162">
        <v>6</v>
      </c>
      <c r="P38" s="154">
        <v>0</v>
      </c>
      <c r="Q38" s="158">
        <v>6</v>
      </c>
      <c r="R38" s="162">
        <v>0</v>
      </c>
      <c r="S38" s="154">
        <v>0</v>
      </c>
      <c r="T38" s="158">
        <v>0</v>
      </c>
      <c r="U38" s="162">
        <v>0</v>
      </c>
      <c r="V38" s="154">
        <v>0</v>
      </c>
      <c r="W38" s="165">
        <v>0</v>
      </c>
      <c r="X38" s="168">
        <v>45</v>
      </c>
      <c r="Y38" s="170">
        <v>1</v>
      </c>
      <c r="Z38" s="172">
        <v>46</v>
      </c>
      <c r="AB38" t="str">
        <f t="shared" si="6"/>
        <v>208-Wolfsberg</v>
      </c>
      <c r="AC38">
        <f t="shared" si="7"/>
        <v>13</v>
      </c>
      <c r="AD38">
        <f t="shared" si="8"/>
        <v>15</v>
      </c>
      <c r="AE38">
        <f t="shared" si="9"/>
        <v>4</v>
      </c>
      <c r="AF38">
        <f t="shared" si="10"/>
        <v>7</v>
      </c>
      <c r="AG38">
        <f t="shared" si="11"/>
        <v>6</v>
      </c>
      <c r="AI38" t="str">
        <f t="shared" si="12"/>
        <v>208-Wolfsberg</v>
      </c>
      <c r="AJ38">
        <f t="shared" si="13"/>
        <v>1</v>
      </c>
      <c r="AK38">
        <f t="shared" si="14"/>
        <v>0</v>
      </c>
      <c r="AL38">
        <f t="shared" si="15"/>
        <v>0</v>
      </c>
      <c r="AM38">
        <f t="shared" si="16"/>
        <v>0</v>
      </c>
      <c r="AN38">
        <f t="shared" si="17"/>
        <v>0</v>
      </c>
      <c r="AP38" t="str">
        <f t="shared" si="18"/>
        <v>208-Wolfsberg</v>
      </c>
      <c r="AQ38">
        <f t="shared" si="25"/>
        <v>18</v>
      </c>
      <c r="AR38">
        <f t="shared" si="24"/>
        <v>18</v>
      </c>
      <c r="AS38">
        <f t="shared" si="24"/>
        <v>18</v>
      </c>
      <c r="AT38">
        <f t="shared" si="24"/>
        <v>18</v>
      </c>
      <c r="AU38">
        <f t="shared" si="24"/>
        <v>18</v>
      </c>
      <c r="AY38" s="33">
        <f t="shared" si="26"/>
        <v>14</v>
      </c>
      <c r="AZ38" s="33">
        <f t="shared" si="27"/>
        <v>15</v>
      </c>
      <c r="BA38" s="33">
        <f t="shared" si="28"/>
        <v>4</v>
      </c>
      <c r="BB38" s="33">
        <f t="shared" si="29"/>
        <v>7</v>
      </c>
      <c r="BC38" s="33">
        <f t="shared" si="30"/>
        <v>6</v>
      </c>
    </row>
    <row r="39" spans="2:60" x14ac:dyDescent="0.25">
      <c r="B39" s="141" t="s">
        <v>17</v>
      </c>
      <c r="C39" s="151">
        <v>399</v>
      </c>
      <c r="D39" s="155">
        <v>43</v>
      </c>
      <c r="E39" s="159">
        <v>442</v>
      </c>
      <c r="F39" s="155">
        <v>287</v>
      </c>
      <c r="G39" s="155">
        <v>19</v>
      </c>
      <c r="H39" s="159">
        <v>306</v>
      </c>
      <c r="I39" s="155">
        <v>59</v>
      </c>
      <c r="J39" s="155">
        <v>3</v>
      </c>
      <c r="K39" s="159">
        <v>62</v>
      </c>
      <c r="L39" s="155">
        <v>104</v>
      </c>
      <c r="M39" s="155">
        <v>10</v>
      </c>
      <c r="N39" s="159">
        <v>114</v>
      </c>
      <c r="O39" s="155">
        <v>118</v>
      </c>
      <c r="P39" s="155">
        <v>9</v>
      </c>
      <c r="Q39" s="159">
        <v>127</v>
      </c>
      <c r="R39" s="155">
        <v>5</v>
      </c>
      <c r="S39" s="155">
        <v>0</v>
      </c>
      <c r="T39" s="159">
        <v>5</v>
      </c>
      <c r="U39" s="155">
        <v>0</v>
      </c>
      <c r="V39" s="155">
        <v>0</v>
      </c>
      <c r="W39" s="166">
        <v>0</v>
      </c>
      <c r="X39" s="168">
        <v>972</v>
      </c>
      <c r="Y39" s="170">
        <v>84</v>
      </c>
      <c r="Z39" s="172">
        <v>1056</v>
      </c>
      <c r="AB39" t="str">
        <f t="shared" si="6"/>
        <v>Ktn</v>
      </c>
      <c r="AC39">
        <f t="shared" si="7"/>
        <v>399</v>
      </c>
      <c r="AD39">
        <f t="shared" si="8"/>
        <v>287</v>
      </c>
      <c r="AE39">
        <f t="shared" si="9"/>
        <v>59</v>
      </c>
      <c r="AF39">
        <f t="shared" si="10"/>
        <v>104</v>
      </c>
      <c r="AG39">
        <f t="shared" si="11"/>
        <v>118</v>
      </c>
      <c r="AI39" t="str">
        <f t="shared" si="12"/>
        <v>Ktn</v>
      </c>
      <c r="AJ39">
        <f t="shared" si="13"/>
        <v>43</v>
      </c>
      <c r="AK39">
        <f t="shared" si="14"/>
        <v>19</v>
      </c>
      <c r="AL39">
        <f t="shared" si="15"/>
        <v>3</v>
      </c>
      <c r="AM39">
        <f t="shared" si="16"/>
        <v>10</v>
      </c>
      <c r="AN39">
        <f t="shared" si="17"/>
        <v>9</v>
      </c>
      <c r="AP39" t="str">
        <f t="shared" si="18"/>
        <v>Ktn</v>
      </c>
      <c r="AQ39">
        <f t="shared" si="25"/>
        <v>478.79999999999995</v>
      </c>
      <c r="AR39">
        <f t="shared" si="24"/>
        <v>478.79999999999995</v>
      </c>
      <c r="AS39">
        <f t="shared" si="24"/>
        <v>478.79999999999995</v>
      </c>
      <c r="AT39">
        <f t="shared" si="24"/>
        <v>478.79999999999995</v>
      </c>
      <c r="AU39">
        <f t="shared" si="24"/>
        <v>478.79999999999995</v>
      </c>
      <c r="AY39" s="33">
        <f t="shared" si="26"/>
        <v>442</v>
      </c>
      <c r="AZ39" s="33">
        <f t="shared" si="27"/>
        <v>306</v>
      </c>
      <c r="BA39" s="33">
        <f t="shared" si="28"/>
        <v>62</v>
      </c>
      <c r="BB39" s="33">
        <f t="shared" si="29"/>
        <v>114</v>
      </c>
      <c r="BC39" s="33">
        <f t="shared" si="30"/>
        <v>127</v>
      </c>
    </row>
    <row r="42" spans="2:60" x14ac:dyDescent="0.25">
      <c r="B42" s="4" t="s">
        <v>0</v>
      </c>
      <c r="C42" s="63" t="s">
        <v>61</v>
      </c>
      <c r="D42" s="32"/>
      <c r="E42" s="32"/>
      <c r="F42" s="63" t="s">
        <v>62</v>
      </c>
      <c r="G42" s="32"/>
      <c r="H42" s="32"/>
      <c r="I42" s="63" t="s">
        <v>63</v>
      </c>
      <c r="J42" s="32"/>
      <c r="K42" s="32"/>
      <c r="L42" s="63" t="s">
        <v>64</v>
      </c>
      <c r="M42" s="32"/>
      <c r="N42" s="32"/>
      <c r="O42" s="63" t="s">
        <v>7</v>
      </c>
      <c r="P42" s="32"/>
      <c r="Q42" s="32"/>
      <c r="R42" s="66" t="s">
        <v>65</v>
      </c>
      <c r="S42" s="32"/>
      <c r="T42" s="32"/>
    </row>
    <row r="43" spans="2:60" x14ac:dyDescent="0.25">
      <c r="C43" s="69" t="s">
        <v>39</v>
      </c>
      <c r="D43" s="68" t="s">
        <v>40</v>
      </c>
      <c r="E43" s="70" t="s">
        <v>41</v>
      </c>
      <c r="F43" s="69" t="s">
        <v>39</v>
      </c>
      <c r="G43" s="68" t="s">
        <v>40</v>
      </c>
      <c r="H43" s="70" t="s">
        <v>41</v>
      </c>
      <c r="I43" s="69" t="s">
        <v>39</v>
      </c>
      <c r="J43" s="68" t="s">
        <v>40</v>
      </c>
      <c r="K43" s="70" t="s">
        <v>41</v>
      </c>
      <c r="L43" s="69" t="s">
        <v>39</v>
      </c>
      <c r="M43" s="68" t="s">
        <v>40</v>
      </c>
      <c r="N43" s="70" t="s">
        <v>41</v>
      </c>
      <c r="O43" s="69" t="s">
        <v>39</v>
      </c>
      <c r="P43" s="68" t="s">
        <v>40</v>
      </c>
      <c r="Q43" s="70" t="s">
        <v>41</v>
      </c>
      <c r="R43" s="71" t="s">
        <v>39</v>
      </c>
      <c r="S43" s="72" t="s">
        <v>40</v>
      </c>
      <c r="T43" s="73" t="s">
        <v>41</v>
      </c>
      <c r="AH43" s="35" t="s">
        <v>39</v>
      </c>
      <c r="AI43" t="s">
        <v>35</v>
      </c>
      <c r="AJ43" t="s">
        <v>36</v>
      </c>
      <c r="AK43" t="s">
        <v>37</v>
      </c>
      <c r="AM43" s="35" t="s">
        <v>44</v>
      </c>
      <c r="AN43" t="s">
        <v>35</v>
      </c>
      <c r="AO43" t="s">
        <v>36</v>
      </c>
      <c r="AP43" t="s">
        <v>37</v>
      </c>
      <c r="AR43" s="35" t="s">
        <v>45</v>
      </c>
      <c r="AS43" t="s">
        <v>35</v>
      </c>
      <c r="AT43" t="s">
        <v>36</v>
      </c>
      <c r="AU43" t="s">
        <v>37</v>
      </c>
      <c r="AX43" t="s">
        <v>46</v>
      </c>
      <c r="AY43" t="s">
        <v>35</v>
      </c>
      <c r="AZ43" t="s">
        <v>36</v>
      </c>
      <c r="BA43" t="s">
        <v>37</v>
      </c>
      <c r="BG43" t="s">
        <v>49</v>
      </c>
      <c r="BH43" t="s">
        <v>48</v>
      </c>
    </row>
    <row r="44" spans="2:60" x14ac:dyDescent="0.25">
      <c r="B44" s="64" t="s">
        <v>9</v>
      </c>
      <c r="C44" s="74">
        <v>1</v>
      </c>
      <c r="D44" s="78">
        <v>0</v>
      </c>
      <c r="E44" s="82">
        <v>1</v>
      </c>
      <c r="F44" s="86">
        <v>34</v>
      </c>
      <c r="G44" s="78">
        <v>6</v>
      </c>
      <c r="H44" s="82">
        <v>40</v>
      </c>
      <c r="I44" s="86">
        <v>0</v>
      </c>
      <c r="J44" s="78">
        <v>2</v>
      </c>
      <c r="K44" s="82">
        <v>2</v>
      </c>
      <c r="L44" s="86">
        <v>0</v>
      </c>
      <c r="M44" s="78">
        <v>0</v>
      </c>
      <c r="N44" s="82">
        <v>0</v>
      </c>
      <c r="O44" s="86">
        <v>0</v>
      </c>
      <c r="P44" s="78">
        <v>0</v>
      </c>
      <c r="Q44" s="89">
        <v>0</v>
      </c>
      <c r="R44" s="93">
        <v>35</v>
      </c>
      <c r="S44" s="95">
        <v>8</v>
      </c>
      <c r="T44" s="97">
        <v>43</v>
      </c>
      <c r="AH44" t="s">
        <v>9</v>
      </c>
      <c r="AI44" s="33">
        <f>C44</f>
        <v>1</v>
      </c>
      <c r="AJ44" s="33">
        <f>F44</f>
        <v>34</v>
      </c>
      <c r="AK44" s="33">
        <f>I44</f>
        <v>0</v>
      </c>
      <c r="AM44" t="s">
        <v>9</v>
      </c>
      <c r="AN44" s="33">
        <f>D44</f>
        <v>0</v>
      </c>
      <c r="AO44" s="33">
        <f>G44</f>
        <v>6</v>
      </c>
      <c r="AP44" s="33">
        <f>J44</f>
        <v>2</v>
      </c>
      <c r="AR44" t="s">
        <v>9</v>
      </c>
      <c r="AS44" s="33">
        <f>MAX($AI44:$AK44)*1.2</f>
        <v>40.799999999999997</v>
      </c>
      <c r="AT44" s="33">
        <f>MAX($AI44:$AK44)*1.2</f>
        <v>40.799999999999997</v>
      </c>
      <c r="AU44" s="33">
        <f>MAX($AI44:$AK44)*1.2</f>
        <v>40.799999999999997</v>
      </c>
      <c r="AY44" s="33">
        <f>E44</f>
        <v>1</v>
      </c>
      <c r="AZ44" s="33">
        <f>H44</f>
        <v>40</v>
      </c>
      <c r="BA44" s="33">
        <f>K44</f>
        <v>2</v>
      </c>
      <c r="BC44" s="36">
        <f ca="1">WE_Beschr_Jug</f>
        <v>44</v>
      </c>
      <c r="BD44" s="45">
        <f ca="1">WE_Beschr_Haupt</f>
        <v>954</v>
      </c>
      <c r="BE44" s="36">
        <f ca="1">WE_Beschr_Ältere</f>
        <v>58</v>
      </c>
      <c r="BG44" s="15">
        <f>C44/T44</f>
        <v>2.3255813953488372E-2</v>
      </c>
      <c r="BH44" s="15">
        <f>AK44/T44</f>
        <v>0</v>
      </c>
    </row>
    <row r="45" spans="2:60" x14ac:dyDescent="0.25">
      <c r="B45" s="65" t="s">
        <v>10</v>
      </c>
      <c r="C45" s="75">
        <v>0</v>
      </c>
      <c r="D45" s="79">
        <v>0</v>
      </c>
      <c r="E45" s="83">
        <v>0</v>
      </c>
      <c r="F45" s="87">
        <v>9</v>
      </c>
      <c r="G45" s="79">
        <v>0</v>
      </c>
      <c r="H45" s="83">
        <v>9</v>
      </c>
      <c r="I45" s="87">
        <v>1</v>
      </c>
      <c r="J45" s="79">
        <v>0</v>
      </c>
      <c r="K45" s="83">
        <v>1</v>
      </c>
      <c r="L45" s="87">
        <v>0</v>
      </c>
      <c r="M45" s="79">
        <v>0</v>
      </c>
      <c r="N45" s="83">
        <v>0</v>
      </c>
      <c r="O45" s="87">
        <v>0</v>
      </c>
      <c r="P45" s="79">
        <v>0</v>
      </c>
      <c r="Q45" s="90">
        <v>0</v>
      </c>
      <c r="R45" s="94">
        <v>10</v>
      </c>
      <c r="S45" s="96">
        <v>0</v>
      </c>
      <c r="T45" s="98">
        <v>10</v>
      </c>
      <c r="AH45" t="s">
        <v>10</v>
      </c>
      <c r="AI45" s="33">
        <f t="shared" ref="AI45:AI52" si="31">C45</f>
        <v>0</v>
      </c>
      <c r="AJ45" s="33">
        <f t="shared" ref="AJ45:AJ52" si="32">F45</f>
        <v>9</v>
      </c>
      <c r="AK45" s="33">
        <f t="shared" ref="AK45:AK52" si="33">I45</f>
        <v>1</v>
      </c>
      <c r="AM45" t="s">
        <v>10</v>
      </c>
      <c r="AN45" s="33">
        <f t="shared" ref="AN45:AN52" si="34">D45</f>
        <v>0</v>
      </c>
      <c r="AO45" s="33">
        <f t="shared" ref="AO45:AO52" si="35">G45</f>
        <v>0</v>
      </c>
      <c r="AP45" s="33">
        <f t="shared" ref="AP45:AP52" si="36">J45</f>
        <v>0</v>
      </c>
      <c r="AR45" t="s">
        <v>10</v>
      </c>
      <c r="AS45" s="33">
        <f t="shared" ref="AS45:AU52" si="37">MAX($AI45:$AK45)*1.2</f>
        <v>10.799999999999999</v>
      </c>
      <c r="AT45" s="33">
        <f t="shared" si="37"/>
        <v>10.799999999999999</v>
      </c>
      <c r="AU45" s="33">
        <f t="shared" si="37"/>
        <v>10.799999999999999</v>
      </c>
      <c r="AY45" s="33">
        <f t="shared" ref="AY45:AY52" si="38">E45</f>
        <v>0</v>
      </c>
      <c r="AZ45" s="33">
        <f t="shared" ref="AZ45:AZ52" si="39">H45</f>
        <v>9</v>
      </c>
      <c r="BA45" s="33">
        <f t="shared" ref="BA45:BA52" si="40">K45</f>
        <v>1</v>
      </c>
      <c r="BG45" s="15">
        <f t="shared" ref="BG45:BG52" si="41">C45/T45</f>
        <v>0</v>
      </c>
      <c r="BH45" s="15">
        <f t="shared" ref="BH45:BH52" si="42">AK45/T45</f>
        <v>0.1</v>
      </c>
    </row>
    <row r="46" spans="2:60" x14ac:dyDescent="0.25">
      <c r="B46" s="65" t="s">
        <v>11</v>
      </c>
      <c r="C46" s="75">
        <v>18</v>
      </c>
      <c r="D46" s="79">
        <v>0</v>
      </c>
      <c r="E46" s="83">
        <v>18</v>
      </c>
      <c r="F46" s="87">
        <v>329</v>
      </c>
      <c r="G46" s="79">
        <v>28</v>
      </c>
      <c r="H46" s="83">
        <v>357</v>
      </c>
      <c r="I46" s="87">
        <v>18</v>
      </c>
      <c r="J46" s="79">
        <v>7</v>
      </c>
      <c r="K46" s="83">
        <v>25</v>
      </c>
      <c r="L46" s="87">
        <v>0</v>
      </c>
      <c r="M46" s="79">
        <v>0</v>
      </c>
      <c r="N46" s="83">
        <v>0</v>
      </c>
      <c r="O46" s="87">
        <v>0</v>
      </c>
      <c r="P46" s="79">
        <v>0</v>
      </c>
      <c r="Q46" s="90">
        <v>0</v>
      </c>
      <c r="R46" s="94">
        <v>365</v>
      </c>
      <c r="S46" s="96">
        <v>35</v>
      </c>
      <c r="T46" s="98">
        <v>400</v>
      </c>
      <c r="AH46" t="s">
        <v>11</v>
      </c>
      <c r="AI46" s="33">
        <f t="shared" si="31"/>
        <v>18</v>
      </c>
      <c r="AJ46" s="33">
        <f t="shared" si="32"/>
        <v>329</v>
      </c>
      <c r="AK46" s="33">
        <f t="shared" si="33"/>
        <v>18</v>
      </c>
      <c r="AM46" t="s">
        <v>11</v>
      </c>
      <c r="AN46" s="33">
        <f t="shared" si="34"/>
        <v>0</v>
      </c>
      <c r="AO46" s="33">
        <f t="shared" si="35"/>
        <v>28</v>
      </c>
      <c r="AP46" s="33">
        <f t="shared" si="36"/>
        <v>7</v>
      </c>
      <c r="AR46" t="s">
        <v>11</v>
      </c>
      <c r="AS46" s="33">
        <f t="shared" si="37"/>
        <v>394.8</v>
      </c>
      <c r="AT46" s="33">
        <f t="shared" si="37"/>
        <v>394.8</v>
      </c>
      <c r="AU46" s="33">
        <f t="shared" si="37"/>
        <v>394.8</v>
      </c>
      <c r="AY46" s="33">
        <f t="shared" si="38"/>
        <v>18</v>
      </c>
      <c r="AZ46" s="33">
        <f t="shared" si="39"/>
        <v>357</v>
      </c>
      <c r="BA46" s="33">
        <f t="shared" si="40"/>
        <v>25</v>
      </c>
      <c r="BG46" s="15">
        <f t="shared" si="41"/>
        <v>4.4999999999999998E-2</v>
      </c>
      <c r="BH46" s="15">
        <f t="shared" si="42"/>
        <v>4.4999999999999998E-2</v>
      </c>
    </row>
    <row r="47" spans="2:60" x14ac:dyDescent="0.25">
      <c r="B47" s="65" t="s">
        <v>12</v>
      </c>
      <c r="C47" s="75">
        <v>5</v>
      </c>
      <c r="D47" s="79">
        <v>0</v>
      </c>
      <c r="E47" s="83">
        <v>5</v>
      </c>
      <c r="F47" s="87">
        <v>82</v>
      </c>
      <c r="G47" s="79">
        <v>3</v>
      </c>
      <c r="H47" s="83">
        <v>85</v>
      </c>
      <c r="I47" s="87">
        <v>2</v>
      </c>
      <c r="J47" s="79">
        <v>3</v>
      </c>
      <c r="K47" s="83">
        <v>5</v>
      </c>
      <c r="L47" s="87">
        <v>0</v>
      </c>
      <c r="M47" s="79">
        <v>0</v>
      </c>
      <c r="N47" s="83">
        <v>0</v>
      </c>
      <c r="O47" s="87">
        <v>0</v>
      </c>
      <c r="P47" s="79">
        <v>0</v>
      </c>
      <c r="Q47" s="90">
        <v>0</v>
      </c>
      <c r="R47" s="94">
        <v>89</v>
      </c>
      <c r="S47" s="96">
        <v>6</v>
      </c>
      <c r="T47" s="98">
        <v>95</v>
      </c>
      <c r="AH47" t="s">
        <v>12</v>
      </c>
      <c r="AI47" s="33">
        <f t="shared" si="31"/>
        <v>5</v>
      </c>
      <c r="AJ47" s="33">
        <f t="shared" si="32"/>
        <v>82</v>
      </c>
      <c r="AK47" s="33">
        <f t="shared" si="33"/>
        <v>2</v>
      </c>
      <c r="AM47" t="s">
        <v>12</v>
      </c>
      <c r="AN47" s="33">
        <f t="shared" si="34"/>
        <v>0</v>
      </c>
      <c r="AO47" s="33">
        <f t="shared" si="35"/>
        <v>3</v>
      </c>
      <c r="AP47" s="33">
        <f t="shared" si="36"/>
        <v>3</v>
      </c>
      <c r="AR47" t="s">
        <v>12</v>
      </c>
      <c r="AS47" s="33">
        <f t="shared" si="37"/>
        <v>98.399999999999991</v>
      </c>
      <c r="AT47" s="33">
        <f t="shared" si="37"/>
        <v>98.399999999999991</v>
      </c>
      <c r="AU47" s="33">
        <f t="shared" si="37"/>
        <v>98.399999999999991</v>
      </c>
      <c r="AY47" s="33">
        <f t="shared" si="38"/>
        <v>5</v>
      </c>
      <c r="AZ47" s="33">
        <f t="shared" si="39"/>
        <v>85</v>
      </c>
      <c r="BA47" s="33">
        <f t="shared" si="40"/>
        <v>5</v>
      </c>
      <c r="BG47" s="15">
        <f t="shared" si="41"/>
        <v>5.2631578947368418E-2</v>
      </c>
      <c r="BH47" s="15">
        <f t="shared" si="42"/>
        <v>2.1052631578947368E-2</v>
      </c>
    </row>
    <row r="48" spans="2:60" x14ac:dyDescent="0.25">
      <c r="B48" s="65" t="s">
        <v>13</v>
      </c>
      <c r="C48" s="75">
        <v>5</v>
      </c>
      <c r="D48" s="79">
        <v>0</v>
      </c>
      <c r="E48" s="83">
        <v>5</v>
      </c>
      <c r="F48" s="87">
        <v>78</v>
      </c>
      <c r="G48" s="79">
        <v>7</v>
      </c>
      <c r="H48" s="83">
        <v>85</v>
      </c>
      <c r="I48" s="87">
        <v>0</v>
      </c>
      <c r="J48" s="79">
        <v>1</v>
      </c>
      <c r="K48" s="83">
        <v>1</v>
      </c>
      <c r="L48" s="87">
        <v>0</v>
      </c>
      <c r="M48" s="79">
        <v>0</v>
      </c>
      <c r="N48" s="83">
        <v>0</v>
      </c>
      <c r="O48" s="87">
        <v>0</v>
      </c>
      <c r="P48" s="79">
        <v>0</v>
      </c>
      <c r="Q48" s="90">
        <v>0</v>
      </c>
      <c r="R48" s="94">
        <v>83</v>
      </c>
      <c r="S48" s="96">
        <v>8</v>
      </c>
      <c r="T48" s="98">
        <v>91</v>
      </c>
      <c r="AH48" t="s">
        <v>13</v>
      </c>
      <c r="AI48" s="33">
        <f t="shared" si="31"/>
        <v>5</v>
      </c>
      <c r="AJ48" s="33">
        <f t="shared" si="32"/>
        <v>78</v>
      </c>
      <c r="AK48" s="33">
        <f t="shared" si="33"/>
        <v>0</v>
      </c>
      <c r="AM48" t="s">
        <v>13</v>
      </c>
      <c r="AN48" s="33">
        <f t="shared" si="34"/>
        <v>0</v>
      </c>
      <c r="AO48" s="33">
        <f t="shared" si="35"/>
        <v>7</v>
      </c>
      <c r="AP48" s="33">
        <f t="shared" si="36"/>
        <v>1</v>
      </c>
      <c r="AR48" t="s">
        <v>13</v>
      </c>
      <c r="AS48" s="33">
        <f t="shared" si="37"/>
        <v>93.6</v>
      </c>
      <c r="AT48" s="33">
        <f t="shared" si="37"/>
        <v>93.6</v>
      </c>
      <c r="AU48" s="33">
        <f t="shared" si="37"/>
        <v>93.6</v>
      </c>
      <c r="AY48" s="33">
        <f t="shared" si="38"/>
        <v>5</v>
      </c>
      <c r="AZ48" s="33">
        <f t="shared" si="39"/>
        <v>85</v>
      </c>
      <c r="BA48" s="33">
        <f t="shared" si="40"/>
        <v>1</v>
      </c>
      <c r="BG48" s="15">
        <f t="shared" si="41"/>
        <v>5.4945054945054944E-2</v>
      </c>
      <c r="BH48" s="15">
        <f t="shared" si="42"/>
        <v>0</v>
      </c>
    </row>
    <row r="49" spans="1:60" x14ac:dyDescent="0.25">
      <c r="B49" s="65" t="s">
        <v>14</v>
      </c>
      <c r="C49" s="75">
        <v>10</v>
      </c>
      <c r="D49" s="79">
        <v>0</v>
      </c>
      <c r="E49" s="83">
        <v>10</v>
      </c>
      <c r="F49" s="87">
        <v>233</v>
      </c>
      <c r="G49" s="79">
        <v>17</v>
      </c>
      <c r="H49" s="83">
        <v>250</v>
      </c>
      <c r="I49" s="87">
        <v>12</v>
      </c>
      <c r="J49" s="79">
        <v>4</v>
      </c>
      <c r="K49" s="83">
        <v>16</v>
      </c>
      <c r="L49" s="87">
        <v>0</v>
      </c>
      <c r="M49" s="79">
        <v>0</v>
      </c>
      <c r="N49" s="83">
        <v>0</v>
      </c>
      <c r="O49" s="87">
        <v>0</v>
      </c>
      <c r="P49" s="79">
        <v>0</v>
      </c>
      <c r="Q49" s="90">
        <v>0</v>
      </c>
      <c r="R49" s="94">
        <v>255</v>
      </c>
      <c r="S49" s="96">
        <v>21</v>
      </c>
      <c r="T49" s="98">
        <v>276</v>
      </c>
      <c r="AH49" t="s">
        <v>14</v>
      </c>
      <c r="AI49" s="33">
        <f t="shared" si="31"/>
        <v>10</v>
      </c>
      <c r="AJ49" s="33">
        <f t="shared" si="32"/>
        <v>233</v>
      </c>
      <c r="AK49" s="33">
        <f t="shared" si="33"/>
        <v>12</v>
      </c>
      <c r="AM49" t="s">
        <v>14</v>
      </c>
      <c r="AN49" s="33">
        <f t="shared" si="34"/>
        <v>0</v>
      </c>
      <c r="AO49" s="33">
        <f t="shared" si="35"/>
        <v>17</v>
      </c>
      <c r="AP49" s="33">
        <f t="shared" si="36"/>
        <v>4</v>
      </c>
      <c r="AR49" t="s">
        <v>14</v>
      </c>
      <c r="AS49" s="33">
        <f t="shared" si="37"/>
        <v>279.59999999999997</v>
      </c>
      <c r="AT49" s="33">
        <f t="shared" si="37"/>
        <v>279.59999999999997</v>
      </c>
      <c r="AU49" s="33">
        <f t="shared" si="37"/>
        <v>279.59999999999997</v>
      </c>
      <c r="AY49" s="33">
        <f t="shared" si="38"/>
        <v>10</v>
      </c>
      <c r="AZ49" s="33">
        <f t="shared" si="39"/>
        <v>250</v>
      </c>
      <c r="BA49" s="33">
        <f t="shared" si="40"/>
        <v>16</v>
      </c>
      <c r="BG49" s="15">
        <f t="shared" si="41"/>
        <v>3.6231884057971016E-2</v>
      </c>
      <c r="BH49" s="15">
        <f t="shared" si="42"/>
        <v>4.3478260869565216E-2</v>
      </c>
    </row>
    <row r="50" spans="1:60" x14ac:dyDescent="0.25">
      <c r="B50" s="65" t="s">
        <v>15</v>
      </c>
      <c r="C50" s="75">
        <v>5</v>
      </c>
      <c r="D50" s="79">
        <v>0</v>
      </c>
      <c r="E50" s="83">
        <v>5</v>
      </c>
      <c r="F50" s="87">
        <v>81</v>
      </c>
      <c r="G50" s="79">
        <v>2</v>
      </c>
      <c r="H50" s="83">
        <v>83</v>
      </c>
      <c r="I50" s="87">
        <v>4</v>
      </c>
      <c r="J50" s="79">
        <v>3</v>
      </c>
      <c r="K50" s="83">
        <v>7</v>
      </c>
      <c r="L50" s="87">
        <v>0</v>
      </c>
      <c r="M50" s="79">
        <v>0</v>
      </c>
      <c r="N50" s="83">
        <v>0</v>
      </c>
      <c r="O50" s="87">
        <v>0</v>
      </c>
      <c r="P50" s="79">
        <v>0</v>
      </c>
      <c r="Q50" s="90">
        <v>0</v>
      </c>
      <c r="R50" s="94">
        <v>90</v>
      </c>
      <c r="S50" s="96">
        <v>5</v>
      </c>
      <c r="T50" s="98">
        <v>95</v>
      </c>
      <c r="AH50" t="s">
        <v>15</v>
      </c>
      <c r="AI50" s="33">
        <f t="shared" si="31"/>
        <v>5</v>
      </c>
      <c r="AJ50" s="33">
        <f t="shared" si="32"/>
        <v>81</v>
      </c>
      <c r="AK50" s="33">
        <f t="shared" si="33"/>
        <v>4</v>
      </c>
      <c r="AM50" t="s">
        <v>15</v>
      </c>
      <c r="AN50" s="33">
        <f t="shared" si="34"/>
        <v>0</v>
      </c>
      <c r="AO50" s="33">
        <f t="shared" si="35"/>
        <v>2</v>
      </c>
      <c r="AP50" s="33">
        <f t="shared" si="36"/>
        <v>3</v>
      </c>
      <c r="AR50" t="s">
        <v>15</v>
      </c>
      <c r="AS50" s="33">
        <f t="shared" si="37"/>
        <v>97.2</v>
      </c>
      <c r="AT50" s="33">
        <f t="shared" si="37"/>
        <v>97.2</v>
      </c>
      <c r="AU50" s="33">
        <f t="shared" si="37"/>
        <v>97.2</v>
      </c>
      <c r="AY50" s="33">
        <f t="shared" si="38"/>
        <v>5</v>
      </c>
      <c r="AZ50" s="33">
        <f t="shared" si="39"/>
        <v>83</v>
      </c>
      <c r="BA50" s="33">
        <f t="shared" si="40"/>
        <v>7</v>
      </c>
      <c r="BG50" s="15">
        <f t="shared" si="41"/>
        <v>5.2631578947368418E-2</v>
      </c>
      <c r="BH50" s="15">
        <f t="shared" si="42"/>
        <v>4.2105263157894736E-2</v>
      </c>
    </row>
    <row r="51" spans="1:60" x14ac:dyDescent="0.25">
      <c r="B51" s="68" t="s">
        <v>16</v>
      </c>
      <c r="C51" s="76">
        <v>0</v>
      </c>
      <c r="D51" s="80">
        <v>0</v>
      </c>
      <c r="E51" s="84">
        <v>0</v>
      </c>
      <c r="F51" s="88">
        <v>44</v>
      </c>
      <c r="G51" s="80">
        <v>1</v>
      </c>
      <c r="H51" s="84">
        <v>45</v>
      </c>
      <c r="I51" s="88">
        <v>1</v>
      </c>
      <c r="J51" s="80">
        <v>0</v>
      </c>
      <c r="K51" s="84">
        <v>1</v>
      </c>
      <c r="L51" s="88">
        <v>0</v>
      </c>
      <c r="M51" s="80">
        <v>0</v>
      </c>
      <c r="N51" s="84">
        <v>0</v>
      </c>
      <c r="O51" s="88">
        <v>0</v>
      </c>
      <c r="P51" s="80">
        <v>0</v>
      </c>
      <c r="Q51" s="91">
        <v>0</v>
      </c>
      <c r="R51" s="94">
        <v>45</v>
      </c>
      <c r="S51" s="96">
        <v>1</v>
      </c>
      <c r="T51" s="98">
        <v>46</v>
      </c>
      <c r="AH51" t="s">
        <v>16</v>
      </c>
      <c r="AI51" s="33">
        <f t="shared" si="31"/>
        <v>0</v>
      </c>
      <c r="AJ51" s="33">
        <f t="shared" si="32"/>
        <v>44</v>
      </c>
      <c r="AK51" s="33">
        <f t="shared" si="33"/>
        <v>1</v>
      </c>
      <c r="AM51" t="s">
        <v>16</v>
      </c>
      <c r="AN51" s="33">
        <f t="shared" si="34"/>
        <v>0</v>
      </c>
      <c r="AO51" s="33">
        <f t="shared" si="35"/>
        <v>1</v>
      </c>
      <c r="AP51" s="33">
        <f t="shared" si="36"/>
        <v>0</v>
      </c>
      <c r="AR51" t="s">
        <v>16</v>
      </c>
      <c r="AS51" s="33">
        <f t="shared" si="37"/>
        <v>52.8</v>
      </c>
      <c r="AT51" s="33">
        <f t="shared" si="37"/>
        <v>52.8</v>
      </c>
      <c r="AU51" s="33">
        <f t="shared" si="37"/>
        <v>52.8</v>
      </c>
      <c r="AY51" s="33">
        <f t="shared" si="38"/>
        <v>0</v>
      </c>
      <c r="AZ51" s="33">
        <f t="shared" si="39"/>
        <v>45</v>
      </c>
      <c r="BA51" s="33">
        <f t="shared" si="40"/>
        <v>1</v>
      </c>
      <c r="BG51" s="15">
        <f t="shared" si="41"/>
        <v>0</v>
      </c>
      <c r="BH51" s="15">
        <f t="shared" si="42"/>
        <v>2.1739130434782608E-2</v>
      </c>
    </row>
    <row r="52" spans="1:60" x14ac:dyDescent="0.25">
      <c r="B52" s="67" t="s">
        <v>17</v>
      </c>
      <c r="C52" s="77">
        <v>44</v>
      </c>
      <c r="D52" s="81">
        <v>0</v>
      </c>
      <c r="E52" s="85">
        <v>44</v>
      </c>
      <c r="F52" s="81">
        <v>890</v>
      </c>
      <c r="G52" s="81">
        <v>64</v>
      </c>
      <c r="H52" s="85">
        <v>954</v>
      </c>
      <c r="I52" s="81">
        <v>38</v>
      </c>
      <c r="J52" s="81">
        <v>20</v>
      </c>
      <c r="K52" s="85">
        <v>58</v>
      </c>
      <c r="L52" s="81">
        <v>0</v>
      </c>
      <c r="M52" s="81">
        <v>0</v>
      </c>
      <c r="N52" s="85">
        <v>0</v>
      </c>
      <c r="O52" s="81">
        <v>0</v>
      </c>
      <c r="P52" s="81">
        <v>0</v>
      </c>
      <c r="Q52" s="92">
        <v>0</v>
      </c>
      <c r="R52" s="94">
        <v>972</v>
      </c>
      <c r="S52" s="96">
        <v>84</v>
      </c>
      <c r="T52" s="98">
        <v>1056</v>
      </c>
      <c r="AH52" t="s">
        <v>17</v>
      </c>
      <c r="AI52" s="33">
        <f t="shared" si="31"/>
        <v>44</v>
      </c>
      <c r="AJ52" s="33">
        <f t="shared" si="32"/>
        <v>890</v>
      </c>
      <c r="AK52" s="33">
        <f t="shared" si="33"/>
        <v>38</v>
      </c>
      <c r="AM52" t="s">
        <v>17</v>
      </c>
      <c r="AN52" s="33">
        <f t="shared" si="34"/>
        <v>0</v>
      </c>
      <c r="AO52" s="33">
        <f t="shared" si="35"/>
        <v>64</v>
      </c>
      <c r="AP52" s="33">
        <f t="shared" si="36"/>
        <v>20</v>
      </c>
      <c r="AR52" t="s">
        <v>17</v>
      </c>
      <c r="AS52" s="33">
        <f t="shared" si="37"/>
        <v>1068</v>
      </c>
      <c r="AT52" s="33">
        <f t="shared" si="37"/>
        <v>1068</v>
      </c>
      <c r="AU52" s="33">
        <f t="shared" si="37"/>
        <v>1068</v>
      </c>
      <c r="AY52" s="33">
        <f t="shared" si="38"/>
        <v>44</v>
      </c>
      <c r="AZ52" s="33">
        <f t="shared" si="39"/>
        <v>954</v>
      </c>
      <c r="BA52" s="33">
        <f t="shared" si="40"/>
        <v>58</v>
      </c>
      <c r="BG52" s="15">
        <f t="shared" si="41"/>
        <v>4.1666666666666664E-2</v>
      </c>
      <c r="BH52" s="15">
        <f t="shared" si="42"/>
        <v>3.5984848484848488E-2</v>
      </c>
    </row>
    <row r="55" spans="1:60" x14ac:dyDescent="0.25">
      <c r="B55" s="117" t="s">
        <v>0</v>
      </c>
      <c r="C55" s="118" t="s">
        <v>66</v>
      </c>
      <c r="D55" s="32"/>
      <c r="E55" s="32"/>
    </row>
    <row r="56" spans="1:60" x14ac:dyDescent="0.25">
      <c r="C56" s="123" t="s">
        <v>39</v>
      </c>
      <c r="D56" s="122" t="s">
        <v>40</v>
      </c>
      <c r="E56" s="124" t="s">
        <v>41</v>
      </c>
    </row>
    <row r="57" spans="1:60" x14ac:dyDescent="0.25">
      <c r="A57" s="28" t="s">
        <v>21</v>
      </c>
      <c r="B57" s="119" t="s">
        <v>9</v>
      </c>
      <c r="C57" s="125">
        <v>372</v>
      </c>
      <c r="D57" s="129">
        <v>386</v>
      </c>
      <c r="E57" s="133">
        <v>758</v>
      </c>
    </row>
    <row r="58" spans="1:60" x14ac:dyDescent="0.25">
      <c r="A58" s="28" t="s">
        <v>22</v>
      </c>
      <c r="B58" s="120" t="s">
        <v>10</v>
      </c>
      <c r="C58" s="126">
        <v>277</v>
      </c>
      <c r="D58" s="130">
        <v>194</v>
      </c>
      <c r="E58" s="134">
        <v>471</v>
      </c>
    </row>
    <row r="59" spans="1:60" x14ac:dyDescent="0.25">
      <c r="A59" s="28" t="s">
        <v>23</v>
      </c>
      <c r="B59" s="120" t="s">
        <v>11</v>
      </c>
      <c r="C59" s="126">
        <v>2628</v>
      </c>
      <c r="D59" s="130">
        <v>3374</v>
      </c>
      <c r="E59" s="134">
        <v>6002</v>
      </c>
    </row>
    <row r="60" spans="1:60" x14ac:dyDescent="0.25">
      <c r="A60" s="28" t="s">
        <v>24</v>
      </c>
      <c r="B60" s="120" t="s">
        <v>12</v>
      </c>
      <c r="C60" s="126">
        <v>1452</v>
      </c>
      <c r="D60" s="130">
        <v>1223</v>
      </c>
      <c r="E60" s="134">
        <v>2675</v>
      </c>
    </row>
    <row r="61" spans="1:60" x14ac:dyDescent="0.25">
      <c r="A61" s="28" t="s">
        <v>25</v>
      </c>
      <c r="B61" s="120" t="s">
        <v>13</v>
      </c>
      <c r="C61" s="126">
        <v>588</v>
      </c>
      <c r="D61" s="130">
        <v>785</v>
      </c>
      <c r="E61" s="134">
        <v>1373</v>
      </c>
    </row>
    <row r="62" spans="1:60" x14ac:dyDescent="0.25">
      <c r="A62" s="28" t="s">
        <v>26</v>
      </c>
      <c r="B62" s="120" t="s">
        <v>14</v>
      </c>
      <c r="C62" s="126">
        <v>2153</v>
      </c>
      <c r="D62" s="130">
        <v>2441</v>
      </c>
      <c r="E62" s="134">
        <v>4594</v>
      </c>
    </row>
    <row r="63" spans="1:60" x14ac:dyDescent="0.25">
      <c r="A63" s="28" t="s">
        <v>27</v>
      </c>
      <c r="B63" s="120" t="s">
        <v>15</v>
      </c>
      <c r="C63" s="126">
        <v>606</v>
      </c>
      <c r="D63" s="130">
        <v>699</v>
      </c>
      <c r="E63" s="134">
        <v>1305</v>
      </c>
    </row>
    <row r="64" spans="1:60" x14ac:dyDescent="0.25">
      <c r="A64" s="28" t="s">
        <v>28</v>
      </c>
      <c r="B64" s="122" t="s">
        <v>16</v>
      </c>
      <c r="C64" s="127">
        <v>422</v>
      </c>
      <c r="D64" s="131">
        <v>573</v>
      </c>
      <c r="E64" s="135">
        <v>995</v>
      </c>
    </row>
    <row r="65" spans="1:5" x14ac:dyDescent="0.25">
      <c r="A65" s="28" t="s">
        <v>19</v>
      </c>
      <c r="B65" s="121" t="s">
        <v>17</v>
      </c>
      <c r="C65" s="128">
        <v>8498</v>
      </c>
      <c r="D65" s="132">
        <v>9675</v>
      </c>
      <c r="E65" s="136">
        <v>18173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21</vt:i4>
      </vt:variant>
    </vt:vector>
  </HeadingPairs>
  <TitlesOfParts>
    <vt:vector size="24" baseType="lpstr">
      <vt:lpstr>Dashboard</vt:lpstr>
      <vt:lpstr>Liste</vt:lpstr>
      <vt:lpstr>Daten</vt:lpstr>
      <vt:lpstr>AL_Frauen_Alter_RGS_akt_Mon_Crosstab1_Crosstab1</vt:lpstr>
      <vt:lpstr>AL_Frauen_Alter_RGS_akt_Mon_Crosstab1_Crosstab1_Columns</vt:lpstr>
      <vt:lpstr>AL_Frauen_Alter_RGS_akt_Mon_Crosstab1_Crosstab1_Measure</vt:lpstr>
      <vt:lpstr>AL_Frauen_Alter_RGS_akt_Mon_Crosstab1_Crosstab1_Rows</vt:lpstr>
      <vt:lpstr>AL_Frauen_Ausbildung_RGS_akt_Mon_Crosstab1_Crosstab1</vt:lpstr>
      <vt:lpstr>AL_Frauen_Ausbildung_RGS_akt_Mon_Crosstab1_Crosstab1_Columns</vt:lpstr>
      <vt:lpstr>AL_Frauen_Ausbildung_RGS_akt_Mon_Crosstab1_Crosstab1_Measure</vt:lpstr>
      <vt:lpstr>AL_Frauen_Ausbildung_RGS_akt_Mon_Crosstab1_Crosstab1_Rows</vt:lpstr>
      <vt:lpstr>AL_Geschlecht_akt_Mon_Crosstab1_Crosstab1</vt:lpstr>
      <vt:lpstr>AL_Geschlecht_akt_Mon_Crosstab1_Crosstab1_Columns</vt:lpstr>
      <vt:lpstr>AL_Geschlecht_akt_Mon_Crosstab1_Crosstab1_Measure</vt:lpstr>
      <vt:lpstr>AL_Geschlecht_akt_Mon_Crosstab1_Crosstab1_Rows</vt:lpstr>
      <vt:lpstr>AL_WE_Geschlecht_Alter_RGS_akt_Mon_Crosstab1_Crosstab1</vt:lpstr>
      <vt:lpstr>AL_WE_Geschlecht_Alter_RGS_akt_Mon_Crosstab1_Crosstab1_Columns</vt:lpstr>
      <vt:lpstr>AL_WE_Geschlecht_Alter_RGS_akt_Mon_Crosstab1_Crosstab1_Measure</vt:lpstr>
      <vt:lpstr>AL_WE_Geschlecht_Alter_RGS_akt_Mon_Crosstab1_Crosstab1_Rows</vt:lpstr>
      <vt:lpstr>AL_WE_Geschlecht_Ausbildung_RGS_akt_Mon_Crosstab1_Crosstab1</vt:lpstr>
      <vt:lpstr>AL_WE_Geschlecht_Ausbildung_RGS_akt_Mon_Crosstab1_Crosstab1_1</vt:lpstr>
      <vt:lpstr>AL_WE_Geschlecht_Ausbildung_RGS_akt_Mon_Crosstab1_Crosstab1_1_Columns</vt:lpstr>
      <vt:lpstr>AL_WE_Geschlecht_Ausbildung_RGS_akt_Mon_Crosstab1_Crosstab1_1_Measure</vt:lpstr>
      <vt:lpstr>AL_WE_Geschlecht_Ausbildung_RGS_akt_Mon_Crosstab1_Crosstab1_1_Rows</vt:lpstr>
    </vt:vector>
  </TitlesOfParts>
  <Company>Arbeitsmarktservice 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Katharina Krassnig  MA</dc:creator>
  <cp:lastModifiedBy>Katharina Krassnig  MA</cp:lastModifiedBy>
  <cp:lastPrinted>2025-02-03T13:19:47Z</cp:lastPrinted>
  <dcterms:created xsi:type="dcterms:W3CDTF">2024-01-16T10:00:58Z</dcterms:created>
  <dcterms:modified xsi:type="dcterms:W3CDTF">2025-12-01T06:44:23Z</dcterms:modified>
</cp:coreProperties>
</file>