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U:\Abt 6 (BGF)\Dateien_Krassnig\Schulung\"/>
    </mc:Choice>
  </mc:AlternateContent>
  <xr:revisionPtr revIDLastSave="0" documentId="13_ncr:1_{53155F2E-C59B-45A3-99D5-2907199B9CB6}" xr6:coauthVersionLast="47" xr6:coauthVersionMax="47" xr10:uidLastSave="{00000000-0000-0000-0000-000000000000}"/>
  <workbookProtection workbookAlgorithmName="SHA-512" workbookHashValue="MD4K0K5nnyl7IHLItQFHMMOkpGF0RTSCw0ZHnAcUCQJ7jbyNNewf4Jk2eoTCipCLhZrISGjU+OFN2Ec4lxbmEQ==" workbookSaltValue="2lKDh2iPGPzp9WPpiJpc9w==" workbookSpinCount="100000" lockStructure="1"/>
  <bookViews>
    <workbookView xWindow="-120" yWindow="-120" windowWidth="29040" windowHeight="15720" tabRatio="862" xr2:uid="{00000000-000D-0000-FFFF-FFFF00000000}"/>
  </bookViews>
  <sheets>
    <sheet name="Dashboard" sheetId="1" r:id="rId1"/>
    <sheet name="Cognos_Office_Connection_Cache" sheetId="3" state="veryHidden" r:id="rId2"/>
    <sheet name="Daten Berufsgruppen" sheetId="6" state="hidden" r:id="rId3"/>
    <sheet name="Daten" sheetId="2" state="hidden" r:id="rId4"/>
    <sheet name="Datenquelle Jug Berufsgruppen" sheetId="17" state="hidden" r:id="rId5"/>
    <sheet name="Datenquelle 50+ Berufsgruppen" sheetId="18" state="hidden" r:id="rId6"/>
    <sheet name="Liste" sheetId="5" state="hidden" r:id="rId7"/>
    <sheet name="Stellenandrang RGSen" sheetId="8" state="hidden" r:id="rId8"/>
    <sheet name="LS" sheetId="7" state="hidden" r:id="rId9"/>
    <sheet name="OL" sheetId="11" state="hidden" r:id="rId10"/>
    <sheet name="Datenquelle alle Berufe" sheetId="12" state="hidden" r:id="rId11"/>
    <sheet name="Stellenandrang BerufsgruppenRGS" sheetId="13" state="hidden" r:id="rId12"/>
    <sheet name="LS Berufsgruppen" sheetId="14" state="hidden" r:id="rId13"/>
    <sheet name="OL Berufsgruppen" sheetId="15" state="hidden" r:id="rId14"/>
    <sheet name="Datenquelle Berufsgruppen" sheetId="16" state="hidden" r:id="rId15"/>
  </sheets>
  <definedNames>
    <definedName name="_xlnm._FilterDatabase" localSheetId="6" hidden="1">Liste!$A$19:$D$97</definedName>
    <definedName name="AL_Ältere50_Ausbildung_RGS_Ktn_akt_Mon_Crosstab1_Crosstab1">Daten!$C$19:$J$27</definedName>
    <definedName name="AL_Ältere50_Ausbildung_RGS_Ktn_akt_Mon_Crosstab1_Crosstab1_Columns">Daten!$C$18:$J$18</definedName>
    <definedName name="AL_Ältere50_Ausbildung_RGS_Ktn_akt_Mon_Crosstab1_Crosstab1_Measure">Daten!$B$18</definedName>
    <definedName name="AL_Ältere50_Ausbildung_RGS_Ktn_akt_Mon_Crosstab1_Crosstab1_Rows">Daten!$B$19:$B$27</definedName>
    <definedName name="AL_Ältere50_Branche_RGS_Ktn_akt_Mon_Crosstab1_Crosstab1">Daten!$C$84:$K$118</definedName>
    <definedName name="AL_Ältere50_Branche_RGS_Ktn_akt_Mon_Crosstab1_Crosstab1_Columns">Daten!$C$83:$K$83</definedName>
    <definedName name="AL_Ältere50_Branche_RGS_Ktn_akt_Mon_Crosstab1_Crosstab1_Measure">Daten!$B$83</definedName>
    <definedName name="AL_Ältere50_Branche_RGS_Ktn_akt_Mon_Crosstab1_Crosstab1_Rows">Daten!$B$84:$B$118</definedName>
    <definedName name="AL_Ältere55_Ausbildung_RGS_Ktn_akt_Mon_Crosstab1_Crosstab1">Daten!$C$32:$J$40</definedName>
    <definedName name="AL_Ältere55_Ausbildung_RGS_Ktn_akt_Mon_Crosstab1_Crosstab1_Columns">Daten!$C$31:$J$31</definedName>
    <definedName name="AL_Ältere55_Ausbildung_RGS_Ktn_akt_Mon_Crosstab1_Crosstab1_Measure">Daten!$B$31</definedName>
    <definedName name="AL_Ältere55_Ausbildung_RGS_Ktn_akt_Mon_Crosstab1_Crosstab1_Rows">Daten!$B$32:$B$40</definedName>
    <definedName name="AL_Jugendliche_Ausbildung_RGS_Ktn_akt_Mon_Crosstab1_Crosstab1">Daten!$C$6:$J$14</definedName>
    <definedName name="AL_Jugendliche_Ausbildung_RGS_Ktn_akt_Mon_Crosstab1_Crosstab1_Columns">Daten!$C$5:$J$5</definedName>
    <definedName name="AL_Jugendliche_Ausbildung_RGS_Ktn_akt_Mon_Crosstab1_Crosstab1_Measure">Daten!$B$5</definedName>
    <definedName name="AL_Jugendliche_Ausbildung_RGS_Ktn_akt_Mon_Crosstab1_Crosstab1_Rows">Daten!$B$6:$B$14</definedName>
    <definedName name="AL_Jugendliche_Branche_RGS_Ktn_akt_Mon_Crosstab1_Crosstab1">Daten!$C$45:$K$79</definedName>
    <definedName name="AL_Jugendliche_Branche_RGS_Ktn_akt_Mon_Crosstab1_Crosstab1_Columns">Daten!$C$44:$K$44</definedName>
    <definedName name="AL_Jugendliche_Branche_RGS_Ktn_akt_Mon_Crosstab1_Crosstab1_Measure">Daten!$B$44</definedName>
    <definedName name="AL_Jugendliche_Branche_RGS_Ktn_akt_Mon_Crosstab1_Crosstab1_Rows">Daten!$B$45:$B$79</definedName>
    <definedName name="AL_LS_alle_Branche_RGS_Ktn_akt_Mon_Crosstab1_Crosstab1">LS!$C$6:$K$85</definedName>
    <definedName name="AL_LS_alle_Branche_RGS_Ktn_akt_Mon_Crosstab1_Crosstab1_Columns">LS!$C$5:$K$5</definedName>
    <definedName name="AL_LS_alle_Branche_RGS_Ktn_akt_Mon_Crosstab1_Crosstab1_Measure">LS!$B$5</definedName>
    <definedName name="AL_LS_alle_Branche_RGS_Ktn_akt_Mon_Crosstab1_Crosstab1_Rows">LS!$B$6:$B$85</definedName>
    <definedName name="Ält50_Ausb_Daten">OFFSET(Daten!$B$18,Dashboard!$B$7,1,1,5)</definedName>
    <definedName name="Ält50_Ausb_RGS">OFFSET(Daten!$B$18,Dashboard!$B$7,0,1,1)</definedName>
    <definedName name="Ält55_Ausb_Daten">OFFSET(Daten!$B$31,Dashboard!$B$7,1,1,5)</definedName>
    <definedName name="Ält55_Ausb_RGS">OFFSET(Daten!$B$31,Dashboard!$B$7,0,1,1)</definedName>
    <definedName name="Berufe_größer0">OFFSET('Stellenandrang RGSen'!$AJ$6,0,0,COUNT('Stellenandrang RGSen'!$AH:$AH),1)</definedName>
    <definedName name="_xlnm.Print_Area" localSheetId="7">'Stellenandrang RGSen'!$A$1:$AB$100</definedName>
    <definedName name="Jug_Ausb_Daten">OFFSET(Daten!$B$5,Dashboard!$B$7,1,1,5)</definedName>
    <definedName name="Jug_Ausb_RGS">OFFSET(Daten!$B$5,Dashboard!$B$7,0,1,1)</definedName>
    <definedName name="OL_alle_Branche_RGS_Ktn_akt_Mon_Crosstab1_Crosstab1">OL!$C$6:$K$84</definedName>
    <definedName name="OL_alle_Branche_RGS_Ktn_akt_Mon_Crosstab1_Crosstab1_Columns">OL!$C$5:$K$5</definedName>
    <definedName name="OL_alle_Branche_RGS_Ktn_akt_Mon_Crosstab1_Crosstab1_Measure">OL!$B$5</definedName>
    <definedName name="OL_alle_Branche_RGS_Ktn_akt_Mon_Crosstab1_Crosstab1_Rows">OL!$B$6:$B$84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A83" i="11" l="1"/>
  <c r="A84" i="11"/>
  <c r="A83" i="7"/>
  <c r="A84" i="7"/>
  <c r="A85" i="7"/>
  <c r="AO1" i="1" l="1"/>
  <c r="AH84" i="8" l="1"/>
  <c r="AH86" i="8"/>
  <c r="C1" i="18" l="1"/>
  <c r="C1" i="17"/>
  <c r="AB7" i="13"/>
  <c r="AB8" i="13"/>
  <c r="AB9" i="13"/>
  <c r="AB10" i="13"/>
  <c r="AB11" i="13"/>
  <c r="AB12" i="13"/>
  <c r="AB13" i="13"/>
  <c r="AB14" i="13"/>
  <c r="AB6" i="13"/>
  <c r="Y7" i="13"/>
  <c r="D9" i="16" s="1"/>
  <c r="Y8" i="13"/>
  <c r="Y9" i="13"/>
  <c r="Y10" i="13"/>
  <c r="Y11" i="13"/>
  <c r="Y12" i="13"/>
  <c r="Y13" i="13"/>
  <c r="Y14" i="13"/>
  <c r="Y6" i="13"/>
  <c r="V7" i="13"/>
  <c r="D8" i="16" s="1"/>
  <c r="V8" i="13"/>
  <c r="V9" i="13"/>
  <c r="V10" i="13"/>
  <c r="V11" i="13"/>
  <c r="V12" i="13"/>
  <c r="V13" i="13"/>
  <c r="V14" i="13"/>
  <c r="V6" i="13"/>
  <c r="S7" i="13"/>
  <c r="D7" i="16" s="1"/>
  <c r="S8" i="13"/>
  <c r="S9" i="13"/>
  <c r="S10" i="13"/>
  <c r="S11" i="13"/>
  <c r="S12" i="13"/>
  <c r="S13" i="13"/>
  <c r="S14" i="13"/>
  <c r="S6" i="13"/>
  <c r="P7" i="13"/>
  <c r="D6" i="16" s="1"/>
  <c r="P8" i="13"/>
  <c r="P9" i="13"/>
  <c r="P10" i="13"/>
  <c r="P11" i="13"/>
  <c r="P12" i="13"/>
  <c r="P13" i="13"/>
  <c r="P14" i="13"/>
  <c r="P6" i="13"/>
  <c r="M7" i="13"/>
  <c r="D5" i="16" s="1"/>
  <c r="M8" i="13"/>
  <c r="M9" i="13"/>
  <c r="M10" i="13"/>
  <c r="M11" i="13"/>
  <c r="M12" i="13"/>
  <c r="M13" i="13"/>
  <c r="M14" i="13"/>
  <c r="M6" i="13"/>
  <c r="J7" i="13"/>
  <c r="D4" i="16" s="1"/>
  <c r="J8" i="13"/>
  <c r="J9" i="13"/>
  <c r="J10" i="13"/>
  <c r="J11" i="13"/>
  <c r="J12" i="13"/>
  <c r="J13" i="13"/>
  <c r="J14" i="13"/>
  <c r="J6" i="13"/>
  <c r="G7" i="13"/>
  <c r="D3" i="16" s="1"/>
  <c r="G8" i="13"/>
  <c r="G9" i="13"/>
  <c r="G10" i="13"/>
  <c r="G11" i="13"/>
  <c r="G12" i="13"/>
  <c r="G13" i="13"/>
  <c r="G14" i="13"/>
  <c r="G6" i="13"/>
  <c r="D6" i="13"/>
  <c r="D7" i="13"/>
  <c r="D2" i="16" s="1"/>
  <c r="D8" i="13"/>
  <c r="D9" i="13"/>
  <c r="D10" i="13"/>
  <c r="D11" i="13"/>
  <c r="D12" i="13"/>
  <c r="D13" i="13"/>
  <c r="D14" i="13"/>
  <c r="AA7" i="13"/>
  <c r="AA8" i="13"/>
  <c r="AA9" i="13"/>
  <c r="AA10" i="13"/>
  <c r="AA11" i="13"/>
  <c r="AA12" i="13"/>
  <c r="AA13" i="13"/>
  <c r="AA14" i="13"/>
  <c r="AA6" i="13"/>
  <c r="X7" i="13"/>
  <c r="C9" i="16" s="1"/>
  <c r="X8" i="13"/>
  <c r="X9" i="13"/>
  <c r="X10" i="13"/>
  <c r="X11" i="13"/>
  <c r="X12" i="13"/>
  <c r="X13" i="13"/>
  <c r="X14" i="13"/>
  <c r="X6" i="13"/>
  <c r="U7" i="13"/>
  <c r="C8" i="16" s="1"/>
  <c r="U8" i="13"/>
  <c r="U9" i="13"/>
  <c r="U10" i="13"/>
  <c r="U11" i="13"/>
  <c r="U12" i="13"/>
  <c r="U13" i="13"/>
  <c r="U14" i="13"/>
  <c r="U6" i="13"/>
  <c r="R7" i="13"/>
  <c r="R8" i="13"/>
  <c r="R9" i="13"/>
  <c r="R10" i="13"/>
  <c r="R11" i="13"/>
  <c r="R12" i="13"/>
  <c r="R13" i="13"/>
  <c r="R14" i="13"/>
  <c r="R6" i="13"/>
  <c r="O7" i="13"/>
  <c r="C6" i="16" s="1"/>
  <c r="O8" i="13"/>
  <c r="O9" i="13"/>
  <c r="O10" i="13"/>
  <c r="O11" i="13"/>
  <c r="O12" i="13"/>
  <c r="O13" i="13"/>
  <c r="O14" i="13"/>
  <c r="O6" i="13"/>
  <c r="L7" i="13"/>
  <c r="L8" i="13"/>
  <c r="L9" i="13"/>
  <c r="L10" i="13"/>
  <c r="L11" i="13"/>
  <c r="L12" i="13"/>
  <c r="L13" i="13"/>
  <c r="L14" i="13"/>
  <c r="L6" i="13"/>
  <c r="I7" i="13"/>
  <c r="C4" i="16" s="1"/>
  <c r="I8" i="13"/>
  <c r="I9" i="13"/>
  <c r="I10" i="13"/>
  <c r="I11" i="13"/>
  <c r="I12" i="13"/>
  <c r="I13" i="13"/>
  <c r="I14" i="13"/>
  <c r="I6" i="13"/>
  <c r="F7" i="13"/>
  <c r="C3" i="16" s="1"/>
  <c r="F8" i="13"/>
  <c r="F9" i="13"/>
  <c r="F10" i="13"/>
  <c r="F11" i="13"/>
  <c r="F12" i="13"/>
  <c r="F13" i="13"/>
  <c r="F14" i="13"/>
  <c r="F6" i="13"/>
  <c r="C6" i="13"/>
  <c r="C7" i="13"/>
  <c r="C2" i="16" s="1"/>
  <c r="C8" i="13"/>
  <c r="C9" i="13"/>
  <c r="C10" i="13"/>
  <c r="C11" i="13"/>
  <c r="C12" i="13"/>
  <c r="C13" i="13"/>
  <c r="C14" i="13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6" i="11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6" i="7"/>
  <c r="AT6" i="1" l="1"/>
  <c r="AH11" i="1" s="1"/>
  <c r="AT4" i="1"/>
  <c r="AH7" i="1" s="1"/>
  <c r="B8" i="13"/>
  <c r="E10" i="13"/>
  <c r="N13" i="13"/>
  <c r="H12" i="13"/>
  <c r="K13" i="13"/>
  <c r="N14" i="13"/>
  <c r="Q7" i="13"/>
  <c r="B7" i="16" s="1"/>
  <c r="F7" i="16" s="1"/>
  <c r="T8" i="13"/>
  <c r="Z10" i="13"/>
  <c r="C7" i="18"/>
  <c r="AT10" i="1"/>
  <c r="AT8" i="1"/>
  <c r="AT12" i="1"/>
  <c r="AF7" i="1" s="1"/>
  <c r="E8" i="13"/>
  <c r="H9" i="13"/>
  <c r="K10" i="13"/>
  <c r="N11" i="13"/>
  <c r="T13" i="13"/>
  <c r="E9" i="13"/>
  <c r="H10" i="13"/>
  <c r="K11" i="13"/>
  <c r="Q13" i="13"/>
  <c r="W6" i="13"/>
  <c r="E12" i="13"/>
  <c r="H13" i="13"/>
  <c r="K14" i="13"/>
  <c r="T9" i="13"/>
  <c r="W10" i="13"/>
  <c r="C5" i="18"/>
  <c r="C4" i="18"/>
  <c r="C2" i="18"/>
  <c r="C9" i="18"/>
  <c r="C8" i="18"/>
  <c r="C11" i="18"/>
  <c r="C3" i="18"/>
  <c r="C10" i="18"/>
  <c r="C6" i="18"/>
  <c r="H11" i="13"/>
  <c r="K12" i="13"/>
  <c r="B9" i="13"/>
  <c r="E11" i="13"/>
  <c r="B12" i="13"/>
  <c r="E14" i="13"/>
  <c r="K8" i="13"/>
  <c r="N9" i="13"/>
  <c r="Q10" i="13"/>
  <c r="W12" i="13"/>
  <c r="E13" i="13"/>
  <c r="H14" i="13"/>
  <c r="K7" i="13"/>
  <c r="B5" i="16" s="1"/>
  <c r="F5" i="16" s="1"/>
  <c r="Q9" i="13"/>
  <c r="T10" i="13"/>
  <c r="W11" i="13"/>
  <c r="Z12" i="13"/>
  <c r="B13" i="13"/>
  <c r="H8" i="13"/>
  <c r="K9" i="13"/>
  <c r="N10" i="13"/>
  <c r="T12" i="13"/>
  <c r="Z14" i="13"/>
  <c r="G50" i="8"/>
  <c r="D68" i="8"/>
  <c r="V12" i="8"/>
  <c r="D83" i="8"/>
  <c r="G66" i="8"/>
  <c r="S54" i="8"/>
  <c r="J78" i="8"/>
  <c r="M68" i="8"/>
  <c r="V22" i="8"/>
  <c r="S48" i="8"/>
  <c r="P66" i="8"/>
  <c r="Y68" i="8"/>
  <c r="P35" i="8"/>
  <c r="AB59" i="8"/>
  <c r="C73" i="5" s="1"/>
  <c r="AB67" i="8"/>
  <c r="C81" i="5" s="1"/>
  <c r="V8" i="8"/>
  <c r="S26" i="8"/>
  <c r="P44" i="8"/>
  <c r="M54" i="8"/>
  <c r="J79" i="8"/>
  <c r="AB36" i="8"/>
  <c r="C50" i="5" s="1"/>
  <c r="AB44" i="8"/>
  <c r="C58" i="5" s="1"/>
  <c r="V73" i="8"/>
  <c r="V81" i="8"/>
  <c r="P21" i="8"/>
  <c r="M31" i="8"/>
  <c r="J56" i="8"/>
  <c r="AB37" i="8"/>
  <c r="C51" i="5" s="1"/>
  <c r="Y55" i="8"/>
  <c r="V66" i="8"/>
  <c r="P14" i="8"/>
  <c r="M24" i="8"/>
  <c r="M32" i="8"/>
  <c r="J49" i="8"/>
  <c r="AB78" i="8"/>
  <c r="C92" i="5" s="1"/>
  <c r="Y8" i="8"/>
  <c r="S37" i="8"/>
  <c r="S45" i="8"/>
  <c r="P63" i="8"/>
  <c r="M73" i="8"/>
  <c r="M81" i="8"/>
  <c r="G20" i="8"/>
  <c r="AB48" i="8"/>
  <c r="C62" i="5" s="1"/>
  <c r="AB56" i="8"/>
  <c r="C70" i="5" s="1"/>
  <c r="Y74" i="8"/>
  <c r="S7" i="8"/>
  <c r="S15" i="8"/>
  <c r="P33" i="8"/>
  <c r="M43" i="8"/>
  <c r="J68" i="8"/>
  <c r="D50" i="8"/>
  <c r="Y9" i="8"/>
  <c r="G54" i="8"/>
  <c r="G40" i="8"/>
  <c r="J46" i="8"/>
  <c r="N8" i="13"/>
  <c r="N7" i="13"/>
  <c r="B6" i="16" s="1"/>
  <c r="F6" i="16" s="1"/>
  <c r="Z11" i="13"/>
  <c r="E7" i="13"/>
  <c r="B3" i="16" s="1"/>
  <c r="F3" i="16" s="1"/>
  <c r="B11" i="13"/>
  <c r="Q12" i="13"/>
  <c r="W7" i="13"/>
  <c r="B9" i="16" s="1"/>
  <c r="F9" i="16" s="1"/>
  <c r="W8" i="13"/>
  <c r="Q11" i="13"/>
  <c r="C7" i="16"/>
  <c r="W14" i="13"/>
  <c r="T11" i="13"/>
  <c r="C5" i="16"/>
  <c r="B10" i="13"/>
  <c r="W13" i="13"/>
  <c r="Z9" i="13"/>
  <c r="N12" i="13"/>
  <c r="T7" i="13"/>
  <c r="B8" i="16" s="1"/>
  <c r="F8" i="16" s="1"/>
  <c r="Z8" i="13"/>
  <c r="Q8" i="13"/>
  <c r="T14" i="13"/>
  <c r="Z7" i="13"/>
  <c r="B7" i="13"/>
  <c r="B2" i="16" s="1"/>
  <c r="F2" i="16" s="1"/>
  <c r="H7" i="13"/>
  <c r="B4" i="16" s="1"/>
  <c r="F4" i="16" s="1"/>
  <c r="B14" i="13"/>
  <c r="Q14" i="13"/>
  <c r="W9" i="13"/>
  <c r="Z13" i="13"/>
  <c r="C74" i="8"/>
  <c r="U39" i="8"/>
  <c r="F71" i="8"/>
  <c r="F57" i="8"/>
  <c r="AA59" i="8"/>
  <c r="F19" i="8"/>
  <c r="C66" i="8"/>
  <c r="C14" i="8"/>
  <c r="U79" i="8"/>
  <c r="O43" i="8"/>
  <c r="AA13" i="8"/>
  <c r="X31" i="8"/>
  <c r="U41" i="8"/>
  <c r="U49" i="8"/>
  <c r="R67" i="8"/>
  <c r="L7" i="8"/>
  <c r="I25" i="8"/>
  <c r="AA14" i="8"/>
  <c r="AA38" i="8"/>
  <c r="X32" i="8"/>
  <c r="U34" i="8"/>
  <c r="R52" i="8"/>
  <c r="O30" i="8"/>
  <c r="O54" i="8"/>
  <c r="L40" i="8"/>
  <c r="I26" i="8"/>
  <c r="I34" i="8"/>
  <c r="F36" i="8"/>
  <c r="AA63" i="8"/>
  <c r="X81" i="8"/>
  <c r="U19" i="8"/>
  <c r="U67" i="8"/>
  <c r="R37" i="8"/>
  <c r="R45" i="8"/>
  <c r="O15" i="8"/>
  <c r="O63" i="8"/>
  <c r="O71" i="8"/>
  <c r="I19" i="8"/>
  <c r="I67" i="8"/>
  <c r="F37" i="8"/>
  <c r="F45" i="8"/>
  <c r="C15" i="8"/>
  <c r="AA8" i="8"/>
  <c r="AA16" i="8"/>
  <c r="X26" i="8"/>
  <c r="X34" i="8"/>
  <c r="U44" i="8"/>
  <c r="U52" i="8"/>
  <c r="R22" i="8"/>
  <c r="R62" i="8"/>
  <c r="R70" i="8"/>
  <c r="O40" i="8"/>
  <c r="O80" i="8"/>
  <c r="L10" i="8"/>
  <c r="I20" i="8"/>
  <c r="I28" i="8"/>
  <c r="F38" i="8"/>
  <c r="F46" i="8"/>
  <c r="C16" i="8"/>
  <c r="C56" i="8"/>
  <c r="AA9" i="8"/>
  <c r="AA57" i="8"/>
  <c r="X19" i="8"/>
  <c r="X75" i="8"/>
  <c r="U37" i="8"/>
  <c r="U45" i="8"/>
  <c r="R55" i="8"/>
  <c r="R63" i="8"/>
  <c r="O33" i="8"/>
  <c r="O73" i="8"/>
  <c r="O81" i="8"/>
  <c r="L51" i="8"/>
  <c r="I13" i="8"/>
  <c r="I21" i="8"/>
  <c r="I69" i="8"/>
  <c r="F31" i="8"/>
  <c r="AA50" i="8"/>
  <c r="X12" i="8"/>
  <c r="X20" i="8"/>
  <c r="X68" i="8"/>
  <c r="U38" i="8"/>
  <c r="R8" i="8"/>
  <c r="R48" i="8"/>
  <c r="R56" i="8"/>
  <c r="O26" i="8"/>
  <c r="O66" i="8"/>
  <c r="O74" i="8"/>
  <c r="L44" i="8"/>
  <c r="AA20" i="8"/>
  <c r="AA28" i="8"/>
  <c r="X38" i="8"/>
  <c r="X46" i="8"/>
  <c r="U16" i="8"/>
  <c r="U56" i="8"/>
  <c r="U80" i="8"/>
  <c r="R34" i="8"/>
  <c r="R74" i="8"/>
  <c r="O20" i="8"/>
  <c r="O52" i="8"/>
  <c r="L14" i="8"/>
  <c r="L22" i="8"/>
  <c r="L38" i="8"/>
  <c r="L70" i="8"/>
  <c r="I32" i="8"/>
  <c r="I40" i="8"/>
  <c r="I56" i="8"/>
  <c r="F10" i="8"/>
  <c r="F50" i="8"/>
  <c r="C28" i="8"/>
  <c r="C78" i="8"/>
  <c r="C13" i="8"/>
  <c r="L6" i="8"/>
  <c r="X21" i="8"/>
  <c r="C77" i="8"/>
  <c r="C61" i="8"/>
  <c r="F33" i="8"/>
  <c r="I63" i="8"/>
  <c r="U63" i="8"/>
  <c r="C68" i="8"/>
  <c r="C59" i="8"/>
  <c r="F63" i="8"/>
  <c r="I30" i="8"/>
  <c r="L13" i="8"/>
  <c r="AA19" i="8"/>
  <c r="AA83" i="8"/>
  <c r="C46" i="8"/>
  <c r="C34" i="8"/>
  <c r="C9" i="8"/>
  <c r="L69" i="8"/>
  <c r="O83" i="8"/>
  <c r="O19" i="8"/>
  <c r="Z6" i="13"/>
  <c r="T6" i="13"/>
  <c r="N6" i="13"/>
  <c r="K6" i="13"/>
  <c r="H6" i="13"/>
  <c r="E6" i="13"/>
  <c r="B6" i="13"/>
  <c r="Q6" i="13"/>
  <c r="AG84" i="8"/>
  <c r="AE84" i="8"/>
  <c r="AD84" i="8"/>
  <c r="AF84" i="8" s="1"/>
  <c r="AC83" i="8"/>
  <c r="X83" i="8" s="1"/>
  <c r="AC82" i="8"/>
  <c r="AC81" i="8"/>
  <c r="P81" i="8" s="1"/>
  <c r="AC80" i="8"/>
  <c r="F80" i="8" s="1"/>
  <c r="AC79" i="8"/>
  <c r="M79" i="8" s="1"/>
  <c r="AC78" i="8"/>
  <c r="G78" i="8" s="1"/>
  <c r="AC77" i="8"/>
  <c r="O77" i="8" s="1"/>
  <c r="AC76" i="8"/>
  <c r="AC75" i="8"/>
  <c r="AC74" i="8"/>
  <c r="V74" i="8" s="1"/>
  <c r="AC73" i="8"/>
  <c r="AC72" i="8"/>
  <c r="AA72" i="8" s="1"/>
  <c r="AC71" i="8"/>
  <c r="D71" i="8" s="1"/>
  <c r="AC70" i="8"/>
  <c r="AC69" i="8"/>
  <c r="P69" i="8" s="1"/>
  <c r="AC68" i="8"/>
  <c r="L68" i="8" s="1"/>
  <c r="AC67" i="8"/>
  <c r="O67" i="8" s="1"/>
  <c r="AC66" i="8"/>
  <c r="D66" i="8" s="1"/>
  <c r="AC65" i="8"/>
  <c r="AC64" i="8"/>
  <c r="AC63" i="8"/>
  <c r="S63" i="8" s="1"/>
  <c r="AC62" i="8"/>
  <c r="C62" i="8" s="1"/>
  <c r="AC61" i="8"/>
  <c r="AC60" i="8"/>
  <c r="J60" i="8" s="1"/>
  <c r="AC59" i="8"/>
  <c r="L59" i="8" s="1"/>
  <c r="AC58" i="8"/>
  <c r="L58" i="8" s="1"/>
  <c r="AC57" i="8"/>
  <c r="I57" i="8" s="1"/>
  <c r="AC56" i="8"/>
  <c r="Y56" i="8" s="1"/>
  <c r="AC55" i="8"/>
  <c r="O55" i="8" s="1"/>
  <c r="AC54" i="8"/>
  <c r="R54" i="8" s="1"/>
  <c r="AC53" i="8"/>
  <c r="AC52" i="8"/>
  <c r="S52" i="8" s="1"/>
  <c r="AC51" i="8"/>
  <c r="G51" i="8" s="1"/>
  <c r="AC50" i="8"/>
  <c r="AC49" i="8"/>
  <c r="AA49" i="8" s="1"/>
  <c r="AC48" i="8"/>
  <c r="V48" i="8" s="1"/>
  <c r="AC47" i="8"/>
  <c r="AC46" i="8"/>
  <c r="AB46" i="8" s="1"/>
  <c r="C60" i="5" s="1"/>
  <c r="AC45" i="8"/>
  <c r="O45" i="8" s="1"/>
  <c r="AC44" i="8"/>
  <c r="M44" i="8" s="1"/>
  <c r="AC43" i="8"/>
  <c r="S43" i="8" s="1"/>
  <c r="AC42" i="8"/>
  <c r="AC41" i="8"/>
  <c r="F41" i="8" s="1"/>
  <c r="AC40" i="8"/>
  <c r="AA40" i="8" s="1"/>
  <c r="AC39" i="8"/>
  <c r="AA39" i="8" s="1"/>
  <c r="AC38" i="8"/>
  <c r="AC37" i="8"/>
  <c r="J37" i="8" s="1"/>
  <c r="AC36" i="8"/>
  <c r="C36" i="8" s="1"/>
  <c r="AC35" i="8"/>
  <c r="AC34" i="8"/>
  <c r="G34" i="8" s="1"/>
  <c r="AC33" i="8"/>
  <c r="AB33" i="8" s="1"/>
  <c r="C47" i="5" s="1"/>
  <c r="AC32" i="8"/>
  <c r="G32" i="8" s="1"/>
  <c r="AC31" i="8"/>
  <c r="AA31" i="8" s="1"/>
  <c r="AC30" i="8"/>
  <c r="AC29" i="8"/>
  <c r="AB29" i="8" s="1"/>
  <c r="C43" i="5" s="1"/>
  <c r="AC28" i="8"/>
  <c r="J28" i="8" s="1"/>
  <c r="AC27" i="8"/>
  <c r="C27" i="8" s="1"/>
  <c r="AC26" i="8"/>
  <c r="AC25" i="8"/>
  <c r="P25" i="8" s="1"/>
  <c r="AC24" i="8"/>
  <c r="C24" i="8" s="1"/>
  <c r="AC23" i="8"/>
  <c r="AB23" i="8" s="1"/>
  <c r="C37" i="5" s="1"/>
  <c r="AC22" i="8"/>
  <c r="M22" i="8" s="1"/>
  <c r="AC21" i="8"/>
  <c r="F21" i="8" s="1"/>
  <c r="AC20" i="8"/>
  <c r="D20" i="8" s="1"/>
  <c r="AC19" i="8"/>
  <c r="P19" i="8" s="1"/>
  <c r="AC18" i="8"/>
  <c r="AC17" i="8"/>
  <c r="AC16" i="8"/>
  <c r="J16" i="8" s="1"/>
  <c r="AC15" i="8"/>
  <c r="AC14" i="8"/>
  <c r="AC13" i="8"/>
  <c r="AC12" i="8"/>
  <c r="U12" i="8" s="1"/>
  <c r="AC11" i="8"/>
  <c r="C11" i="8" s="1"/>
  <c r="AC10" i="8"/>
  <c r="I10" i="8" s="1"/>
  <c r="AC9" i="8"/>
  <c r="D9" i="8" s="1"/>
  <c r="AC8" i="8"/>
  <c r="P8" i="8" s="1"/>
  <c r="AC7" i="8"/>
  <c r="U7" i="8" s="1"/>
  <c r="AC6" i="8"/>
  <c r="W1" i="8"/>
  <c r="J27" i="8" l="1"/>
  <c r="M51" i="8"/>
  <c r="K51" i="8" s="1"/>
  <c r="G17" i="8"/>
  <c r="Y17" i="8"/>
  <c r="AB17" i="8"/>
  <c r="C31" i="5" s="1"/>
  <c r="V17" i="8"/>
  <c r="M17" i="8"/>
  <c r="F17" i="8"/>
  <c r="E17" i="8" s="1"/>
  <c r="J17" i="8"/>
  <c r="R17" i="8"/>
  <c r="P17" i="8"/>
  <c r="O17" i="8"/>
  <c r="S17" i="8"/>
  <c r="I17" i="8"/>
  <c r="D17" i="8"/>
  <c r="C17" i="8"/>
  <c r="U17" i="8"/>
  <c r="AA17" i="8"/>
  <c r="B31" i="5" s="1"/>
  <c r="X17" i="8"/>
  <c r="W17" i="8" s="1"/>
  <c r="L17" i="8"/>
  <c r="K17" i="8" s="1"/>
  <c r="M29" i="8"/>
  <c r="K29" i="8" s="1"/>
  <c r="P29" i="8"/>
  <c r="X29" i="8"/>
  <c r="AA29" i="8"/>
  <c r="G29" i="8"/>
  <c r="V29" i="8"/>
  <c r="O29" i="8"/>
  <c r="R29" i="8"/>
  <c r="D29" i="8"/>
  <c r="L29" i="8"/>
  <c r="C29" i="8"/>
  <c r="S29" i="8"/>
  <c r="Q29" i="8" s="1"/>
  <c r="F29" i="8"/>
  <c r="U29" i="8"/>
  <c r="Y29" i="8"/>
  <c r="J29" i="8"/>
  <c r="I29" i="8"/>
  <c r="C41" i="8"/>
  <c r="P41" i="8"/>
  <c r="I41" i="8"/>
  <c r="S41" i="8"/>
  <c r="D41" i="8"/>
  <c r="AA41" i="8"/>
  <c r="B55" i="5" s="1"/>
  <c r="D55" i="5" s="1"/>
  <c r="J41" i="8"/>
  <c r="Y41" i="8"/>
  <c r="G41" i="8"/>
  <c r="O41" i="8"/>
  <c r="N41" i="8" s="1"/>
  <c r="V41" i="8"/>
  <c r="T41" i="8" s="1"/>
  <c r="M41" i="8"/>
  <c r="R41" i="8"/>
  <c r="AB41" i="8"/>
  <c r="C55" i="5" s="1"/>
  <c r="S53" i="8"/>
  <c r="AB53" i="8"/>
  <c r="C67" i="5" s="1"/>
  <c r="J53" i="8"/>
  <c r="P53" i="8"/>
  <c r="N53" i="8" s="1"/>
  <c r="AA53" i="8"/>
  <c r="Z53" i="8" s="1"/>
  <c r="Y53" i="8"/>
  <c r="W53" i="8" s="1"/>
  <c r="C53" i="8"/>
  <c r="I53" i="8"/>
  <c r="H53" i="8" s="1"/>
  <c r="M53" i="8"/>
  <c r="X53" i="8"/>
  <c r="V53" i="8"/>
  <c r="G53" i="8"/>
  <c r="O53" i="8"/>
  <c r="D53" i="8"/>
  <c r="R53" i="8"/>
  <c r="Q53" i="8" s="1"/>
  <c r="F53" i="8"/>
  <c r="E53" i="8" s="1"/>
  <c r="U53" i="8"/>
  <c r="L53" i="8"/>
  <c r="J64" i="8"/>
  <c r="AB64" i="8"/>
  <c r="C78" i="5" s="1"/>
  <c r="S64" i="8"/>
  <c r="C64" i="8"/>
  <c r="L64" i="8"/>
  <c r="D64" i="8"/>
  <c r="M64" i="8"/>
  <c r="P64" i="8"/>
  <c r="X64" i="8"/>
  <c r="F64" i="8"/>
  <c r="V64" i="8"/>
  <c r="O64" i="8"/>
  <c r="N64" i="8" s="1"/>
  <c r="G64" i="8"/>
  <c r="R64" i="8"/>
  <c r="Y64" i="8"/>
  <c r="I64" i="8"/>
  <c r="J76" i="8"/>
  <c r="M76" i="8"/>
  <c r="P76" i="8"/>
  <c r="AB76" i="8"/>
  <c r="C90" i="5" s="1"/>
  <c r="R76" i="8"/>
  <c r="S76" i="8"/>
  <c r="X76" i="8"/>
  <c r="F76" i="8"/>
  <c r="V76" i="8"/>
  <c r="D76" i="8"/>
  <c r="O76" i="8"/>
  <c r="C76" i="8"/>
  <c r="G76" i="8"/>
  <c r="U76" i="8"/>
  <c r="R6" i="8"/>
  <c r="V6" i="8"/>
  <c r="F6" i="8"/>
  <c r="J6" i="8"/>
  <c r="Y6" i="8"/>
  <c r="U6" i="8"/>
  <c r="S6" i="8"/>
  <c r="P6" i="8"/>
  <c r="I6" i="8"/>
  <c r="AA6" i="8"/>
  <c r="G6" i="8"/>
  <c r="X6" i="8"/>
  <c r="D6" i="8"/>
  <c r="C6" i="8"/>
  <c r="O6" i="8"/>
  <c r="AB6" i="8"/>
  <c r="C20" i="5" s="1"/>
  <c r="M6" i="8"/>
  <c r="K6" i="8" s="1"/>
  <c r="J18" i="8"/>
  <c r="D18" i="8"/>
  <c r="C18" i="8"/>
  <c r="R18" i="8"/>
  <c r="O18" i="8"/>
  <c r="G18" i="8"/>
  <c r="V18" i="8"/>
  <c r="F18" i="8"/>
  <c r="P18" i="8"/>
  <c r="M18" i="8"/>
  <c r="S18" i="8"/>
  <c r="U18" i="8"/>
  <c r="I18" i="8"/>
  <c r="X18" i="8"/>
  <c r="Y18" i="8"/>
  <c r="L18" i="8"/>
  <c r="AA18" i="8"/>
  <c r="AB18" i="8"/>
  <c r="C32" i="5" s="1"/>
  <c r="AA30" i="8"/>
  <c r="B44" i="5" s="1"/>
  <c r="P30" i="8"/>
  <c r="J30" i="8"/>
  <c r="D30" i="8"/>
  <c r="M30" i="8"/>
  <c r="K30" i="8" s="1"/>
  <c r="Y30" i="8"/>
  <c r="W30" i="8" s="1"/>
  <c r="AB30" i="8"/>
  <c r="C44" i="5" s="1"/>
  <c r="G30" i="8"/>
  <c r="R30" i="8"/>
  <c r="C30" i="8"/>
  <c r="F30" i="8"/>
  <c r="X30" i="8"/>
  <c r="S30" i="8"/>
  <c r="L30" i="8"/>
  <c r="P42" i="8"/>
  <c r="I42" i="8"/>
  <c r="D42" i="8"/>
  <c r="S42" i="8"/>
  <c r="C42" i="8"/>
  <c r="G42" i="8"/>
  <c r="V42" i="8"/>
  <c r="Y42" i="8"/>
  <c r="AB42" i="8"/>
  <c r="C56" i="5" s="1"/>
  <c r="L42" i="8"/>
  <c r="AA42" i="8"/>
  <c r="B56" i="5" s="1"/>
  <c r="R42" i="8"/>
  <c r="O42" i="8"/>
  <c r="F42" i="8"/>
  <c r="J42" i="8"/>
  <c r="X42" i="8"/>
  <c r="M42" i="8"/>
  <c r="K42" i="8" s="1"/>
  <c r="AB65" i="8"/>
  <c r="U65" i="8"/>
  <c r="J65" i="8"/>
  <c r="P65" i="8"/>
  <c r="C65" i="8"/>
  <c r="I65" i="8"/>
  <c r="L65" i="8"/>
  <c r="G65" i="8"/>
  <c r="R65" i="8"/>
  <c r="AA65" i="8"/>
  <c r="B79" i="5" s="1"/>
  <c r="S65" i="8"/>
  <c r="X65" i="8"/>
  <c r="V65" i="8"/>
  <c r="M65" i="8"/>
  <c r="O65" i="8"/>
  <c r="F65" i="8"/>
  <c r="J77" i="8"/>
  <c r="M77" i="8"/>
  <c r="D77" i="8"/>
  <c r="S77" i="8"/>
  <c r="G77" i="8"/>
  <c r="AA77" i="8"/>
  <c r="Z77" i="8" s="1"/>
  <c r="R77" i="8"/>
  <c r="Q77" i="8" s="1"/>
  <c r="F77" i="8"/>
  <c r="E77" i="8" s="1"/>
  <c r="U77" i="8"/>
  <c r="Y77" i="8"/>
  <c r="I77" i="8"/>
  <c r="X77" i="8"/>
  <c r="P77" i="8"/>
  <c r="N77" i="8" s="1"/>
  <c r="V77" i="8"/>
  <c r="AB77" i="8"/>
  <c r="C91" i="5" s="1"/>
  <c r="L77" i="8"/>
  <c r="AA64" i="8"/>
  <c r="B78" i="5" s="1"/>
  <c r="U64" i="8"/>
  <c r="X27" i="8"/>
  <c r="W27" i="8" s="1"/>
  <c r="Y65" i="8"/>
  <c r="M39" i="8"/>
  <c r="D65" i="8"/>
  <c r="D11" i="8"/>
  <c r="B11" i="8" s="1"/>
  <c r="P11" i="8"/>
  <c r="S11" i="8"/>
  <c r="J11" i="8"/>
  <c r="O11" i="8"/>
  <c r="R11" i="8"/>
  <c r="U11" i="8"/>
  <c r="V11" i="8"/>
  <c r="T11" i="8" s="1"/>
  <c r="Y11" i="8"/>
  <c r="AA11" i="8"/>
  <c r="B25" i="5" s="1"/>
  <c r="AB11" i="8"/>
  <c r="C25" i="5" s="1"/>
  <c r="M11" i="8"/>
  <c r="X11" i="8"/>
  <c r="L11" i="8"/>
  <c r="L76" i="8"/>
  <c r="Y76" i="8"/>
  <c r="U42" i="8"/>
  <c r="S23" i="8"/>
  <c r="L23" i="8"/>
  <c r="V23" i="8"/>
  <c r="Y23" i="8"/>
  <c r="G23" i="8"/>
  <c r="U23" i="8"/>
  <c r="D23" i="8"/>
  <c r="X23" i="8"/>
  <c r="O23" i="8"/>
  <c r="C23" i="8"/>
  <c r="R23" i="8"/>
  <c r="AA23" i="8"/>
  <c r="AH23" i="8" s="1"/>
  <c r="I23" i="8"/>
  <c r="M23" i="8"/>
  <c r="F23" i="8"/>
  <c r="J23" i="8"/>
  <c r="P23" i="8"/>
  <c r="N23" i="8" s="1"/>
  <c r="AA35" i="8"/>
  <c r="V35" i="8"/>
  <c r="Y35" i="8"/>
  <c r="S35" i="8"/>
  <c r="AB35" i="8"/>
  <c r="C49" i="5" s="1"/>
  <c r="R35" i="8"/>
  <c r="L35" i="8"/>
  <c r="F35" i="8"/>
  <c r="O35" i="8"/>
  <c r="N35" i="8" s="1"/>
  <c r="D35" i="8"/>
  <c r="M35" i="8"/>
  <c r="X35" i="8"/>
  <c r="C35" i="8"/>
  <c r="U35" i="8"/>
  <c r="I35" i="8"/>
  <c r="J35" i="8"/>
  <c r="M47" i="8"/>
  <c r="X47" i="8"/>
  <c r="AA47" i="8"/>
  <c r="B61" i="5" s="1"/>
  <c r="I47" i="8"/>
  <c r="S47" i="8"/>
  <c r="F47" i="8"/>
  <c r="L47" i="8"/>
  <c r="O47" i="8"/>
  <c r="J47" i="8"/>
  <c r="P47" i="8"/>
  <c r="Y47" i="8"/>
  <c r="G47" i="8"/>
  <c r="D47" i="8"/>
  <c r="AB47" i="8"/>
  <c r="C61" i="5" s="1"/>
  <c r="C47" i="8"/>
  <c r="R47" i="8"/>
  <c r="V47" i="8"/>
  <c r="U47" i="8"/>
  <c r="S58" i="8"/>
  <c r="U58" i="8"/>
  <c r="T58" i="8" s="1"/>
  <c r="Y58" i="8"/>
  <c r="AB58" i="8"/>
  <c r="G58" i="8"/>
  <c r="M58" i="8"/>
  <c r="AA58" i="8"/>
  <c r="R58" i="8"/>
  <c r="C58" i="8"/>
  <c r="V58" i="8"/>
  <c r="O58" i="8"/>
  <c r="P58" i="8"/>
  <c r="I58" i="8"/>
  <c r="J58" i="8"/>
  <c r="X58" i="8"/>
  <c r="M70" i="8"/>
  <c r="Y70" i="8"/>
  <c r="AA70" i="8"/>
  <c r="B84" i="5" s="1"/>
  <c r="J70" i="8"/>
  <c r="C70" i="8"/>
  <c r="S70" i="8"/>
  <c r="U70" i="8"/>
  <c r="D70" i="8"/>
  <c r="I70" i="8"/>
  <c r="P70" i="8"/>
  <c r="G70" i="8"/>
  <c r="AB70" i="8"/>
  <c r="V70" i="8"/>
  <c r="O70" i="8"/>
  <c r="F70" i="8"/>
  <c r="X70" i="8"/>
  <c r="V82" i="8"/>
  <c r="Y82" i="8"/>
  <c r="M82" i="8"/>
  <c r="P82" i="8"/>
  <c r="I82" i="8"/>
  <c r="AB82" i="8"/>
  <c r="C96" i="5" s="1"/>
  <c r="D82" i="8"/>
  <c r="J82" i="8"/>
  <c r="C82" i="8"/>
  <c r="L82" i="8"/>
  <c r="G82" i="8"/>
  <c r="AA82" i="8"/>
  <c r="O82" i="8"/>
  <c r="S82" i="8"/>
  <c r="U82" i="8"/>
  <c r="F82" i="8"/>
  <c r="U30" i="8"/>
  <c r="N19" i="8"/>
  <c r="AA76" i="8"/>
  <c r="AH76" i="8" s="1"/>
  <c r="X41" i="8"/>
  <c r="G35" i="8"/>
  <c r="G11" i="8"/>
  <c r="I11" i="8"/>
  <c r="D15" i="8"/>
  <c r="M15" i="8"/>
  <c r="X15" i="8"/>
  <c r="AA15" i="8"/>
  <c r="B29" i="5" s="1"/>
  <c r="G15" i="8"/>
  <c r="V15" i="8"/>
  <c r="AB15" i="8"/>
  <c r="C29" i="5" s="1"/>
  <c r="J15" i="8"/>
  <c r="I15" i="8"/>
  <c r="U15" i="8"/>
  <c r="F15" i="8"/>
  <c r="L15" i="8"/>
  <c r="P15" i="8"/>
  <c r="N15" i="8" s="1"/>
  <c r="Y15" i="8"/>
  <c r="M27" i="8"/>
  <c r="Y27" i="8"/>
  <c r="S27" i="8"/>
  <c r="V27" i="8"/>
  <c r="T27" i="8" s="1"/>
  <c r="G27" i="8"/>
  <c r="E27" i="8" s="1"/>
  <c r="P27" i="8"/>
  <c r="D27" i="8"/>
  <c r="AB27" i="8"/>
  <c r="C41" i="5" s="1"/>
  <c r="AA27" i="8"/>
  <c r="U27" i="8"/>
  <c r="I27" i="8"/>
  <c r="R27" i="8"/>
  <c r="L27" i="8"/>
  <c r="O27" i="8"/>
  <c r="P39" i="8"/>
  <c r="G39" i="8"/>
  <c r="E39" i="8" s="1"/>
  <c r="AB39" i="8"/>
  <c r="C53" i="5" s="1"/>
  <c r="S39" i="8"/>
  <c r="Q39" i="8" s="1"/>
  <c r="L39" i="8"/>
  <c r="K39" i="8" s="1"/>
  <c r="Y39" i="8"/>
  <c r="D39" i="8"/>
  <c r="X39" i="8"/>
  <c r="O39" i="8"/>
  <c r="C39" i="8"/>
  <c r="R39" i="8"/>
  <c r="V39" i="8"/>
  <c r="T39" i="8" s="1"/>
  <c r="J39" i="8"/>
  <c r="I39" i="8"/>
  <c r="AA51" i="8"/>
  <c r="O51" i="8"/>
  <c r="R51" i="8"/>
  <c r="P51" i="8"/>
  <c r="V51" i="8"/>
  <c r="D51" i="8"/>
  <c r="J51" i="8"/>
  <c r="C51" i="8"/>
  <c r="U51" i="8"/>
  <c r="I51" i="8"/>
  <c r="Y51" i="8"/>
  <c r="F51" i="8"/>
  <c r="E51" i="8" s="1"/>
  <c r="AB51" i="8"/>
  <c r="C65" i="5" s="1"/>
  <c r="S51" i="8"/>
  <c r="X51" i="8"/>
  <c r="W51" i="8" s="1"/>
  <c r="AB62" i="8"/>
  <c r="C76" i="5" s="1"/>
  <c r="AA62" i="8"/>
  <c r="B76" i="5" s="1"/>
  <c r="J62" i="8"/>
  <c r="V62" i="8"/>
  <c r="O62" i="8"/>
  <c r="L62" i="8"/>
  <c r="D62" i="8"/>
  <c r="P62" i="8"/>
  <c r="I62" i="8"/>
  <c r="S62" i="8"/>
  <c r="F62" i="8"/>
  <c r="X62" i="8"/>
  <c r="U62" i="8"/>
  <c r="Y62" i="8"/>
  <c r="J74" i="8"/>
  <c r="D74" i="8"/>
  <c r="P74" i="8"/>
  <c r="N74" i="8" s="1"/>
  <c r="I74" i="8"/>
  <c r="AB74" i="8"/>
  <c r="C88" i="5" s="1"/>
  <c r="X74" i="8"/>
  <c r="W74" i="8" s="1"/>
  <c r="G74" i="8"/>
  <c r="E74" i="8" s="1"/>
  <c r="L74" i="8"/>
  <c r="AA74" i="8"/>
  <c r="B88" i="5" s="1"/>
  <c r="D88" i="5" s="1"/>
  <c r="M74" i="8"/>
  <c r="S74" i="8"/>
  <c r="Q74" i="8" s="1"/>
  <c r="U74" i="8"/>
  <c r="F74" i="8"/>
  <c r="F27" i="8"/>
  <c r="F58" i="8"/>
  <c r="R82" i="8"/>
  <c r="Q82" i="8" s="1"/>
  <c r="R15" i="8"/>
  <c r="I76" i="8"/>
  <c r="X82" i="8"/>
  <c r="W82" i="8" s="1"/>
  <c r="L41" i="8"/>
  <c r="D58" i="8"/>
  <c r="M62" i="8"/>
  <c r="V30" i="8"/>
  <c r="F11" i="8"/>
  <c r="F39" i="8"/>
  <c r="G62" i="8"/>
  <c r="D13" i="8"/>
  <c r="B13" i="8" s="1"/>
  <c r="AB13" i="8"/>
  <c r="C27" i="5" s="1"/>
  <c r="V13" i="8"/>
  <c r="O13" i="8"/>
  <c r="Y13" i="8"/>
  <c r="G13" i="8"/>
  <c r="J13" i="8"/>
  <c r="H13" i="8" s="1"/>
  <c r="S13" i="8"/>
  <c r="I14" i="8"/>
  <c r="AB14" i="8"/>
  <c r="C28" i="5" s="1"/>
  <c r="G14" i="8"/>
  <c r="J26" i="8"/>
  <c r="H26" i="8" s="1"/>
  <c r="D26" i="8"/>
  <c r="U26" i="8"/>
  <c r="AB26" i="8"/>
  <c r="C40" i="5" s="1"/>
  <c r="M38" i="8"/>
  <c r="Y38" i="8"/>
  <c r="I38" i="8"/>
  <c r="V38" i="8"/>
  <c r="O38" i="8"/>
  <c r="D38" i="8"/>
  <c r="P38" i="8"/>
  <c r="V50" i="8"/>
  <c r="Y50" i="8"/>
  <c r="M50" i="8"/>
  <c r="S50" i="8"/>
  <c r="Y61" i="8"/>
  <c r="M61" i="8"/>
  <c r="S61" i="8"/>
  <c r="AB61" i="8"/>
  <c r="C75" i="5" s="1"/>
  <c r="J61" i="8"/>
  <c r="V61" i="8"/>
  <c r="L61" i="8"/>
  <c r="O61" i="8"/>
  <c r="J73" i="8"/>
  <c r="U73" i="8"/>
  <c r="C73" i="8"/>
  <c r="X61" i="8"/>
  <c r="F73" i="8"/>
  <c r="C22" i="8"/>
  <c r="L21" i="8"/>
  <c r="C50" i="8"/>
  <c r="B50" i="8" s="1"/>
  <c r="L46" i="8"/>
  <c r="K46" i="8" s="1"/>
  <c r="O28" i="8"/>
  <c r="R10" i="8"/>
  <c r="AA52" i="8"/>
  <c r="L20" i="8"/>
  <c r="R80" i="8"/>
  <c r="X44" i="8"/>
  <c r="AA26" i="8"/>
  <c r="B40" i="5" s="1"/>
  <c r="I45" i="8"/>
  <c r="O9" i="8"/>
  <c r="U69" i="8"/>
  <c r="AA33" i="8"/>
  <c r="AH33" i="8" s="1"/>
  <c r="I52" i="8"/>
  <c r="H52" i="8" s="1"/>
  <c r="L34" i="8"/>
  <c r="O16" i="8"/>
  <c r="F69" i="8"/>
  <c r="I43" i="8"/>
  <c r="R69" i="8"/>
  <c r="U43" i="8"/>
  <c r="I66" i="8"/>
  <c r="L8" i="8"/>
  <c r="AA78" i="8"/>
  <c r="AH78" i="8" s="1"/>
  <c r="L63" i="8"/>
  <c r="AA69" i="8"/>
  <c r="R9" i="8"/>
  <c r="Q9" i="8" s="1"/>
  <c r="I54" i="8"/>
  <c r="Y57" i="8"/>
  <c r="M52" i="8"/>
  <c r="J38" i="8"/>
  <c r="G73" i="8"/>
  <c r="S71" i="8"/>
  <c r="Y34" i="8"/>
  <c r="J9" i="8"/>
  <c r="S59" i="8"/>
  <c r="Y22" i="8"/>
  <c r="Y45" i="8"/>
  <c r="W45" i="8" s="1"/>
  <c r="M13" i="8"/>
  <c r="K13" i="8" s="1"/>
  <c r="V55" i="8"/>
  <c r="S8" i="8"/>
  <c r="Q8" i="8" s="1"/>
  <c r="AB49" i="8"/>
  <c r="G68" i="8"/>
  <c r="D12" i="8"/>
  <c r="S22" i="8"/>
  <c r="AA44" i="8"/>
  <c r="B58" i="5" s="1"/>
  <c r="D58" i="5" s="1"/>
  <c r="L12" i="8"/>
  <c r="R72" i="8"/>
  <c r="U54" i="8"/>
  <c r="X36" i="8"/>
  <c r="I37" i="8"/>
  <c r="H37" i="8" s="1"/>
  <c r="L19" i="8"/>
  <c r="R79" i="8"/>
  <c r="U61" i="8"/>
  <c r="X43" i="8"/>
  <c r="AA25" i="8"/>
  <c r="I44" i="8"/>
  <c r="L26" i="8"/>
  <c r="O8" i="8"/>
  <c r="N8" i="8" s="1"/>
  <c r="U68" i="8"/>
  <c r="X50" i="8"/>
  <c r="AA32" i="8"/>
  <c r="B46" i="5" s="1"/>
  <c r="D46" i="5" s="1"/>
  <c r="F61" i="8"/>
  <c r="L9" i="8"/>
  <c r="R61" i="8"/>
  <c r="X9" i="8"/>
  <c r="W9" i="8" s="1"/>
  <c r="O78" i="8"/>
  <c r="AA54" i="8"/>
  <c r="L55" i="8"/>
  <c r="R19" i="8"/>
  <c r="AA61" i="8"/>
  <c r="B75" i="5" s="1"/>
  <c r="I71" i="8"/>
  <c r="R73" i="8"/>
  <c r="F25" i="8"/>
  <c r="V44" i="8"/>
  <c r="G81" i="8"/>
  <c r="J20" i="8"/>
  <c r="H20" i="8" s="1"/>
  <c r="Y26" i="8"/>
  <c r="J50" i="8"/>
  <c r="M80" i="8"/>
  <c r="S44" i="8"/>
  <c r="Y7" i="8"/>
  <c r="J8" i="8"/>
  <c r="Y14" i="8"/>
  <c r="J31" i="8"/>
  <c r="Y37" i="8"/>
  <c r="P83" i="8"/>
  <c r="N83" i="8" s="1"/>
  <c r="AB10" i="8"/>
  <c r="C24" i="5" s="1"/>
  <c r="V78" i="8"/>
  <c r="J54" i="8"/>
  <c r="D21" i="8"/>
  <c r="V16" i="8"/>
  <c r="T16" i="8" s="1"/>
  <c r="Y16" i="8"/>
  <c r="P16" i="8"/>
  <c r="G16" i="8"/>
  <c r="S16" i="8"/>
  <c r="F16" i="8"/>
  <c r="G28" i="8"/>
  <c r="R28" i="8"/>
  <c r="S28" i="8"/>
  <c r="M40" i="8"/>
  <c r="F40" i="8"/>
  <c r="V40" i="8"/>
  <c r="Y40" i="8"/>
  <c r="D40" i="8"/>
  <c r="X40" i="8"/>
  <c r="Y52" i="8"/>
  <c r="P52" i="8"/>
  <c r="N52" i="8" s="1"/>
  <c r="AB52" i="8"/>
  <c r="C66" i="5" s="1"/>
  <c r="D52" i="8"/>
  <c r="G52" i="8"/>
  <c r="AB63" i="8"/>
  <c r="Y63" i="8"/>
  <c r="D63" i="8"/>
  <c r="M63" i="8"/>
  <c r="X63" i="8"/>
  <c r="V63" i="8"/>
  <c r="G75" i="8"/>
  <c r="S75" i="8"/>
  <c r="O75" i="8"/>
  <c r="D75" i="8"/>
  <c r="AB75" i="8"/>
  <c r="C89" i="5" s="1"/>
  <c r="M75" i="8"/>
  <c r="Y75" i="8"/>
  <c r="W75" i="8" s="1"/>
  <c r="R33" i="8"/>
  <c r="C21" i="8"/>
  <c r="C49" i="8"/>
  <c r="I31" i="8"/>
  <c r="C69" i="8"/>
  <c r="C38" i="8"/>
  <c r="F66" i="8"/>
  <c r="E66" i="8" s="1"/>
  <c r="I48" i="8"/>
  <c r="O12" i="8"/>
  <c r="U72" i="8"/>
  <c r="X54" i="8"/>
  <c r="AA36" i="8"/>
  <c r="B50" i="5" s="1"/>
  <c r="D50" i="5" s="1"/>
  <c r="U46" i="8"/>
  <c r="X28" i="8"/>
  <c r="AA10" i="8"/>
  <c r="R71" i="8"/>
  <c r="F54" i="8"/>
  <c r="E54" i="8" s="1"/>
  <c r="I36" i="8"/>
  <c r="R78" i="8"/>
  <c r="U60" i="8"/>
  <c r="AA24" i="8"/>
  <c r="B38" i="5" s="1"/>
  <c r="O79" i="8"/>
  <c r="AA79" i="8"/>
  <c r="B93" i="5" s="1"/>
  <c r="I50" i="8"/>
  <c r="U50" i="8"/>
  <c r="AA46" i="8"/>
  <c r="U57" i="8"/>
  <c r="AA21" i="8"/>
  <c r="I78" i="8"/>
  <c r="F43" i="8"/>
  <c r="C57" i="8"/>
  <c r="D10" i="8"/>
  <c r="J12" i="8"/>
  <c r="S55" i="8"/>
  <c r="Q55" i="8" s="1"/>
  <c r="P7" i="8"/>
  <c r="N7" i="8" s="1"/>
  <c r="Y48" i="8"/>
  <c r="M72" i="8"/>
  <c r="S36" i="8"/>
  <c r="S66" i="8"/>
  <c r="P75" i="8"/>
  <c r="M28" i="8"/>
  <c r="J75" i="8"/>
  <c r="D28" i="8"/>
  <c r="J21" i="8"/>
  <c r="C60" i="8"/>
  <c r="I24" i="8"/>
  <c r="R66" i="8"/>
  <c r="U48" i="8"/>
  <c r="T48" i="8" s="1"/>
  <c r="AA12" i="8"/>
  <c r="R40" i="8"/>
  <c r="U22" i="8"/>
  <c r="T22" i="8" s="1"/>
  <c r="L83" i="8"/>
  <c r="C48" i="8"/>
  <c r="I12" i="8"/>
  <c r="O72" i="8"/>
  <c r="U36" i="8"/>
  <c r="L81" i="8"/>
  <c r="R21" i="8"/>
  <c r="X73" i="8"/>
  <c r="W73" i="8" s="1"/>
  <c r="O22" i="8"/>
  <c r="F52" i="8"/>
  <c r="C63" i="8"/>
  <c r="F81" i="8"/>
  <c r="J69" i="8"/>
  <c r="H69" i="8" s="1"/>
  <c r="Y73" i="8"/>
  <c r="AB40" i="8"/>
  <c r="C54" i="5" s="1"/>
  <c r="M16" i="8"/>
  <c r="AB21" i="8"/>
  <c r="C35" i="5" s="1"/>
  <c r="AB28" i="8"/>
  <c r="C42" i="5" s="1"/>
  <c r="M46" i="8"/>
  <c r="S10" i="8"/>
  <c r="Y60" i="8"/>
  <c r="P50" i="8"/>
  <c r="V14" i="8"/>
  <c r="G59" i="8"/>
  <c r="G61" i="8"/>
  <c r="G7" i="8"/>
  <c r="AB7" i="8"/>
  <c r="C21" i="5" s="1"/>
  <c r="V7" i="8"/>
  <c r="T7" i="8" s="1"/>
  <c r="D7" i="8"/>
  <c r="J7" i="8"/>
  <c r="M7" i="8"/>
  <c r="K7" i="8" s="1"/>
  <c r="X7" i="8"/>
  <c r="W7" i="8" s="1"/>
  <c r="J19" i="8"/>
  <c r="G19" i="8"/>
  <c r="E19" i="8" s="1"/>
  <c r="Y19" i="8"/>
  <c r="W19" i="8" s="1"/>
  <c r="S19" i="8"/>
  <c r="C19" i="8"/>
  <c r="D19" i="8"/>
  <c r="M19" i="8"/>
  <c r="Y31" i="8"/>
  <c r="W31" i="8" s="1"/>
  <c r="U31" i="8"/>
  <c r="G31" i="8"/>
  <c r="E31" i="8" s="1"/>
  <c r="S31" i="8"/>
  <c r="L31" i="8"/>
  <c r="V31" i="8"/>
  <c r="D31" i="8"/>
  <c r="P31" i="8"/>
  <c r="AB43" i="8"/>
  <c r="C57" i="5" s="1"/>
  <c r="P43" i="8"/>
  <c r="N43" i="8" s="1"/>
  <c r="V43" i="8"/>
  <c r="T43" i="8" s="1"/>
  <c r="AA43" i="8"/>
  <c r="B57" i="5" s="1"/>
  <c r="J43" i="8"/>
  <c r="H43" i="8" s="1"/>
  <c r="Y43" i="8"/>
  <c r="R43" i="8"/>
  <c r="Q43" i="8" s="1"/>
  <c r="D54" i="8"/>
  <c r="V54" i="8"/>
  <c r="T54" i="8" s="1"/>
  <c r="C54" i="8"/>
  <c r="AB54" i="8"/>
  <c r="C68" i="5" s="1"/>
  <c r="U66" i="8"/>
  <c r="AB66" i="8"/>
  <c r="C80" i="5" s="1"/>
  <c r="J66" i="8"/>
  <c r="S78" i="8"/>
  <c r="M78" i="8"/>
  <c r="Y78" i="8"/>
  <c r="P78" i="8"/>
  <c r="M8" i="8"/>
  <c r="G8" i="8"/>
  <c r="X8" i="8"/>
  <c r="W8" i="8" s="1"/>
  <c r="P20" i="8"/>
  <c r="N20" i="8" s="1"/>
  <c r="AB20" i="8"/>
  <c r="C34" i="5" s="1"/>
  <c r="V20" i="8"/>
  <c r="R20" i="8"/>
  <c r="S20" i="8"/>
  <c r="M20" i="8"/>
  <c r="F20" i="8"/>
  <c r="J32" i="8"/>
  <c r="AB32" i="8"/>
  <c r="C46" i="5" s="1"/>
  <c r="D32" i="8"/>
  <c r="V32" i="8"/>
  <c r="Y32" i="8"/>
  <c r="W32" i="8" s="1"/>
  <c r="J55" i="8"/>
  <c r="G55" i="8"/>
  <c r="AB55" i="8"/>
  <c r="M55" i="8"/>
  <c r="D55" i="8"/>
  <c r="F55" i="8"/>
  <c r="X55" i="8"/>
  <c r="W55" i="8" s="1"/>
  <c r="AA55" i="8"/>
  <c r="B69" i="5" s="1"/>
  <c r="AA67" i="8"/>
  <c r="Z67" i="8" s="1"/>
  <c r="F67" i="8"/>
  <c r="J67" i="8"/>
  <c r="H67" i="8" s="1"/>
  <c r="D67" i="8"/>
  <c r="M67" i="8"/>
  <c r="P67" i="8"/>
  <c r="N67" i="8" s="1"/>
  <c r="S67" i="8"/>
  <c r="Q67" i="8" s="1"/>
  <c r="AB79" i="8"/>
  <c r="C93" i="5" s="1"/>
  <c r="P79" i="8"/>
  <c r="I79" i="8"/>
  <c r="H79" i="8" s="1"/>
  <c r="Y79" i="8"/>
  <c r="S79" i="8"/>
  <c r="L79" i="8"/>
  <c r="C67" i="8"/>
  <c r="F9" i="8"/>
  <c r="U71" i="8"/>
  <c r="C52" i="8"/>
  <c r="F34" i="8"/>
  <c r="E34" i="8" s="1"/>
  <c r="I16" i="8"/>
  <c r="H16" i="8" s="1"/>
  <c r="U40" i="8"/>
  <c r="X22" i="8"/>
  <c r="O50" i="8"/>
  <c r="R32" i="8"/>
  <c r="U14" i="8"/>
  <c r="L75" i="8"/>
  <c r="O57" i="8"/>
  <c r="U21" i="8"/>
  <c r="AA81" i="8"/>
  <c r="Z81" i="8" s="1"/>
  <c r="C40" i="8"/>
  <c r="C2" i="12" s="1"/>
  <c r="F22" i="8"/>
  <c r="R46" i="8"/>
  <c r="U28" i="8"/>
  <c r="X10" i="8"/>
  <c r="L73" i="8"/>
  <c r="R13" i="8"/>
  <c r="O14" i="8"/>
  <c r="X72" i="8"/>
  <c r="I73" i="8"/>
  <c r="U9" i="8"/>
  <c r="F79" i="8"/>
  <c r="C71" i="8"/>
  <c r="C43" i="8"/>
  <c r="P32" i="8"/>
  <c r="G46" i="8"/>
  <c r="E46" i="8" s="1"/>
  <c r="AB16" i="8"/>
  <c r="C30" i="5" s="1"/>
  <c r="V83" i="8"/>
  <c r="V34" i="8"/>
  <c r="T34" i="8" s="1"/>
  <c r="G57" i="8"/>
  <c r="E57" i="8" s="1"/>
  <c r="S73" i="8"/>
  <c r="Y36" i="8"/>
  <c r="P26" i="8"/>
  <c r="Y67" i="8"/>
  <c r="W67" i="8" s="1"/>
  <c r="D61" i="8"/>
  <c r="B61" i="8" s="1"/>
  <c r="M66" i="8"/>
  <c r="G48" i="8"/>
  <c r="J44" i="8"/>
  <c r="D44" i="8"/>
  <c r="G44" i="8"/>
  <c r="R44" i="8"/>
  <c r="Y44" i="8"/>
  <c r="P9" i="8"/>
  <c r="I9" i="8"/>
  <c r="G9" i="8"/>
  <c r="AB9" i="8"/>
  <c r="C23" i="5" s="1"/>
  <c r="V9" i="8"/>
  <c r="M9" i="8"/>
  <c r="S21" i="8"/>
  <c r="G21" i="8"/>
  <c r="V21" i="8"/>
  <c r="O21" i="8"/>
  <c r="N21" i="8" s="1"/>
  <c r="Y21" i="8"/>
  <c r="M21" i="8"/>
  <c r="U33" i="8"/>
  <c r="S33" i="8"/>
  <c r="G33" i="8"/>
  <c r="E33" i="8" s="1"/>
  <c r="D33" i="8"/>
  <c r="AB45" i="8"/>
  <c r="C45" i="8"/>
  <c r="G45" i="8"/>
  <c r="E45" i="8" s="1"/>
  <c r="J45" i="8"/>
  <c r="P45" i="8"/>
  <c r="N45" i="8" s="1"/>
  <c r="L45" i="8"/>
  <c r="AA45" i="8"/>
  <c r="B59" i="5" s="1"/>
  <c r="F56" i="8"/>
  <c r="G56" i="8"/>
  <c r="S56" i="8"/>
  <c r="Q56" i="8" s="1"/>
  <c r="L56" i="8"/>
  <c r="D56" i="8"/>
  <c r="B56" i="8" s="1"/>
  <c r="M56" i="8"/>
  <c r="P56" i="8"/>
  <c r="S68" i="8"/>
  <c r="V68" i="8"/>
  <c r="P68" i="8"/>
  <c r="AB68" i="8"/>
  <c r="C82" i="5" s="1"/>
  <c r="F68" i="8"/>
  <c r="V80" i="8"/>
  <c r="Y80" i="8"/>
  <c r="D80" i="8"/>
  <c r="X80" i="8"/>
  <c r="J80" i="8"/>
  <c r="AB80" i="8"/>
  <c r="P80" i="8"/>
  <c r="S80" i="8"/>
  <c r="L80" i="8"/>
  <c r="G80" i="8"/>
  <c r="I55" i="8"/>
  <c r="C75" i="8"/>
  <c r="F32" i="8"/>
  <c r="E32" i="8" s="1"/>
  <c r="X13" i="8"/>
  <c r="R57" i="8"/>
  <c r="C44" i="8"/>
  <c r="F26" i="8"/>
  <c r="I8" i="8"/>
  <c r="H8" i="8" s="1"/>
  <c r="O68" i="8"/>
  <c r="R50" i="8"/>
  <c r="U32" i="8"/>
  <c r="X14" i="8"/>
  <c r="L60" i="8"/>
  <c r="R24" i="8"/>
  <c r="AA66" i="8"/>
  <c r="F7" i="8"/>
  <c r="E7" i="8" s="1"/>
  <c r="L67" i="8"/>
  <c r="O49" i="8"/>
  <c r="R31" i="8"/>
  <c r="Q31" i="8" s="1"/>
  <c r="U13" i="8"/>
  <c r="T13" i="8" s="1"/>
  <c r="AA73" i="8"/>
  <c r="C32" i="8"/>
  <c r="F14" i="8"/>
  <c r="O56" i="8"/>
  <c r="R38" i="8"/>
  <c r="U20" i="8"/>
  <c r="AA80" i="8"/>
  <c r="B94" i="5" s="1"/>
  <c r="C31" i="8"/>
  <c r="F13" i="8"/>
  <c r="L57" i="8"/>
  <c r="K57" i="8" s="1"/>
  <c r="O31" i="8"/>
  <c r="U83" i="8"/>
  <c r="X57" i="8"/>
  <c r="AA7" i="8"/>
  <c r="L72" i="8"/>
  <c r="R68" i="8"/>
  <c r="O37" i="8"/>
  <c r="X79" i="8"/>
  <c r="W79" i="8" s="1"/>
  <c r="C26" i="8"/>
  <c r="C79" i="8"/>
  <c r="C55" i="8"/>
  <c r="G63" i="8"/>
  <c r="G38" i="8"/>
  <c r="V45" i="8"/>
  <c r="T45" i="8" s="1"/>
  <c r="AB8" i="8"/>
  <c r="Z8" i="8" s="1"/>
  <c r="M33" i="8"/>
  <c r="V75" i="8"/>
  <c r="AB38" i="8"/>
  <c r="C52" i="5" s="1"/>
  <c r="V26" i="8"/>
  <c r="G26" i="8"/>
  <c r="V33" i="8"/>
  <c r="G49" i="8"/>
  <c r="M14" i="8"/>
  <c r="V56" i="8"/>
  <c r="T56" i="8" s="1"/>
  <c r="AB19" i="8"/>
  <c r="C33" i="5" s="1"/>
  <c r="Y28" i="8"/>
  <c r="Y59" i="8"/>
  <c r="J14" i="8"/>
  <c r="D14" i="8"/>
  <c r="D79" i="8"/>
  <c r="J10" i="8"/>
  <c r="U10" i="8"/>
  <c r="G10" i="8"/>
  <c r="V10" i="8"/>
  <c r="Y10" i="8"/>
  <c r="M10" i="8"/>
  <c r="P22" i="8"/>
  <c r="J22" i="8"/>
  <c r="AB22" i="8"/>
  <c r="C36" i="5" s="1"/>
  <c r="G22" i="8"/>
  <c r="AA22" i="8"/>
  <c r="B36" i="5" s="1"/>
  <c r="AB34" i="8"/>
  <c r="C48" i="5" s="1"/>
  <c r="S34" i="8"/>
  <c r="D34" i="8"/>
  <c r="J34" i="8"/>
  <c r="M34" i="8"/>
  <c r="P34" i="8"/>
  <c r="I46" i="8"/>
  <c r="H46" i="8" s="1"/>
  <c r="D46" i="8"/>
  <c r="B46" i="8" s="1"/>
  <c r="V46" i="8"/>
  <c r="O46" i="8"/>
  <c r="P46" i="8"/>
  <c r="N46" i="8" s="1"/>
  <c r="S46" i="8"/>
  <c r="V57" i="8"/>
  <c r="M57" i="8"/>
  <c r="J57" i="8"/>
  <c r="H57" i="8" s="1"/>
  <c r="D57" i="8"/>
  <c r="B57" i="8" s="1"/>
  <c r="P57" i="8"/>
  <c r="AB57" i="8"/>
  <c r="C71" i="5" s="1"/>
  <c r="G69" i="8"/>
  <c r="V69" i="8"/>
  <c r="O69" i="8"/>
  <c r="N69" i="8" s="1"/>
  <c r="M69" i="8"/>
  <c r="S69" i="8"/>
  <c r="D69" i="8"/>
  <c r="AB69" i="8"/>
  <c r="C83" i="5" s="1"/>
  <c r="J81" i="8"/>
  <c r="Y81" i="8"/>
  <c r="W81" i="8" s="1"/>
  <c r="C81" i="8"/>
  <c r="I81" i="8"/>
  <c r="H81" i="8" s="1"/>
  <c r="U81" i="8"/>
  <c r="S81" i="8"/>
  <c r="F8" i="8"/>
  <c r="E8" i="8" s="1"/>
  <c r="C83" i="8"/>
  <c r="F49" i="8"/>
  <c r="E49" i="8" s="1"/>
  <c r="L78" i="8"/>
  <c r="O60" i="8"/>
  <c r="U24" i="8"/>
  <c r="L52" i="8"/>
  <c r="O34" i="8"/>
  <c r="R16" i="8"/>
  <c r="L66" i="8"/>
  <c r="O48" i="8"/>
  <c r="I75" i="8"/>
  <c r="H75" i="8" s="1"/>
  <c r="L49" i="8"/>
  <c r="K49" i="8" s="1"/>
  <c r="U75" i="8"/>
  <c r="X49" i="8"/>
  <c r="F44" i="8"/>
  <c r="L48" i="8"/>
  <c r="R60" i="8"/>
  <c r="X56" i="8"/>
  <c r="W56" i="8" s="1"/>
  <c r="I33" i="8"/>
  <c r="R75" i="8"/>
  <c r="Q75" i="8" s="1"/>
  <c r="C33" i="8"/>
  <c r="C80" i="8"/>
  <c r="D8" i="8"/>
  <c r="D25" i="8"/>
  <c r="B25" i="8" s="1"/>
  <c r="P73" i="8"/>
  <c r="N73" i="8" s="1"/>
  <c r="V37" i="8"/>
  <c r="T37" i="8" s="1"/>
  <c r="G60" i="8"/>
  <c r="M25" i="8"/>
  <c r="V67" i="8"/>
  <c r="P54" i="8"/>
  <c r="N54" i="8" s="1"/>
  <c r="P61" i="8"/>
  <c r="V25" i="8"/>
  <c r="S57" i="8"/>
  <c r="Y20" i="8"/>
  <c r="W20" i="8" s="1"/>
  <c r="P10" i="8"/>
  <c r="D16" i="8"/>
  <c r="D43" i="8"/>
  <c r="D45" i="8"/>
  <c r="D22" i="8"/>
  <c r="G79" i="8"/>
  <c r="AB31" i="8"/>
  <c r="C45" i="5" s="1"/>
  <c r="S12" i="8"/>
  <c r="M12" i="8"/>
  <c r="Y12" i="8"/>
  <c r="W12" i="8" s="1"/>
  <c r="P12" i="8"/>
  <c r="AB12" i="8"/>
  <c r="C26" i="5" s="1"/>
  <c r="S24" i="8"/>
  <c r="Q24" i="8" s="1"/>
  <c r="P24" i="8"/>
  <c r="N24" i="8" s="1"/>
  <c r="L24" i="8"/>
  <c r="D24" i="8"/>
  <c r="D2" i="12" s="1"/>
  <c r="G24" i="8"/>
  <c r="F24" i="8"/>
  <c r="V24" i="8"/>
  <c r="Y24" i="8"/>
  <c r="D9" i="12" s="1"/>
  <c r="J24" i="8"/>
  <c r="AB24" i="8"/>
  <c r="C38" i="5" s="1"/>
  <c r="M36" i="8"/>
  <c r="G36" i="8"/>
  <c r="D36" i="8"/>
  <c r="V36" i="8"/>
  <c r="T36" i="8" s="1"/>
  <c r="J36" i="8"/>
  <c r="P48" i="8"/>
  <c r="X48" i="8"/>
  <c r="M48" i="8"/>
  <c r="D48" i="8"/>
  <c r="M59" i="8"/>
  <c r="K59" i="8" s="1"/>
  <c r="F59" i="8"/>
  <c r="D59" i="8"/>
  <c r="B59" i="8" s="1"/>
  <c r="P59" i="8"/>
  <c r="J59" i="8"/>
  <c r="V59" i="8"/>
  <c r="O59" i="8"/>
  <c r="N59" i="8" s="1"/>
  <c r="V71" i="8"/>
  <c r="P71" i="8"/>
  <c r="N71" i="8" s="1"/>
  <c r="Y71" i="8"/>
  <c r="G71" i="8"/>
  <c r="E71" i="8" s="1"/>
  <c r="M71" i="8"/>
  <c r="X71" i="8"/>
  <c r="AA71" i="8"/>
  <c r="B85" i="5" s="1"/>
  <c r="AB71" i="8"/>
  <c r="C85" i="5" s="1"/>
  <c r="Y83" i="8"/>
  <c r="W83" i="8" s="1"/>
  <c r="F83" i="8"/>
  <c r="R83" i="8"/>
  <c r="AB83" i="8"/>
  <c r="C97" i="5" s="1"/>
  <c r="J83" i="8"/>
  <c r="M83" i="8"/>
  <c r="I83" i="8"/>
  <c r="G83" i="8"/>
  <c r="F48" i="8"/>
  <c r="X69" i="8"/>
  <c r="F75" i="8"/>
  <c r="E75" i="8" s="1"/>
  <c r="R49" i="8"/>
  <c r="C25" i="8"/>
  <c r="C20" i="8"/>
  <c r="B20" i="8" s="1"/>
  <c r="I80" i="8"/>
  <c r="O44" i="8"/>
  <c r="R26" i="8"/>
  <c r="Q26" i="8" s="1"/>
  <c r="U8" i="8"/>
  <c r="T8" i="8" s="1"/>
  <c r="AA68" i="8"/>
  <c r="L36" i="8"/>
  <c r="U78" i="8"/>
  <c r="X60" i="8"/>
  <c r="I61" i="8"/>
  <c r="L43" i="8"/>
  <c r="K43" i="8" s="1"/>
  <c r="O25" i="8"/>
  <c r="N25" i="8" s="1"/>
  <c r="R7" i="8"/>
  <c r="Q7" i="8" s="1"/>
  <c r="X67" i="8"/>
  <c r="C8" i="8"/>
  <c r="B8" i="8" s="1"/>
  <c r="I68" i="8"/>
  <c r="L50" i="8"/>
  <c r="K50" i="8" s="1"/>
  <c r="O32" i="8"/>
  <c r="N32" i="8" s="1"/>
  <c r="R14" i="8"/>
  <c r="AA56" i="8"/>
  <c r="AH56" i="8" s="1"/>
  <c r="C7" i="8"/>
  <c r="I59" i="8"/>
  <c r="L33" i="8"/>
  <c r="O7" i="8"/>
  <c r="U59" i="8"/>
  <c r="X33" i="8"/>
  <c r="F28" i="8"/>
  <c r="E28" i="8" s="1"/>
  <c r="L32" i="8"/>
  <c r="K32" i="8" s="1"/>
  <c r="R36" i="8"/>
  <c r="X24" i="8"/>
  <c r="R59" i="8"/>
  <c r="X45" i="8"/>
  <c r="R25" i="8"/>
  <c r="V52" i="8"/>
  <c r="T52" i="8" s="1"/>
  <c r="D73" i="8"/>
  <c r="Y66" i="8"/>
  <c r="G12" i="8"/>
  <c r="P55" i="8"/>
  <c r="N55" i="8" s="1"/>
  <c r="V19" i="8"/>
  <c r="T19" i="8" s="1"/>
  <c r="J48" i="8"/>
  <c r="P13" i="8"/>
  <c r="Y54" i="8"/>
  <c r="J71" i="8"/>
  <c r="P36" i="8"/>
  <c r="M45" i="8"/>
  <c r="S9" i="8"/>
  <c r="AB50" i="8"/>
  <c r="C64" i="5" s="1"/>
  <c r="S40" i="8"/>
  <c r="AB81" i="8"/>
  <c r="C95" i="5" s="1"/>
  <c r="P40" i="8"/>
  <c r="Y33" i="8"/>
  <c r="W33" i="8" s="1"/>
  <c r="V28" i="8"/>
  <c r="T28" i="8" s="1"/>
  <c r="J25" i="8"/>
  <c r="Y25" i="8"/>
  <c r="S25" i="8"/>
  <c r="G25" i="8"/>
  <c r="AB25" i="8"/>
  <c r="C39" i="5" s="1"/>
  <c r="U25" i="8"/>
  <c r="G37" i="8"/>
  <c r="P37" i="8"/>
  <c r="AA37" i="8"/>
  <c r="AH37" i="8" s="1"/>
  <c r="D37" i="8"/>
  <c r="X37" i="8"/>
  <c r="L37" i="8"/>
  <c r="K37" i="8" s="1"/>
  <c r="P49" i="8"/>
  <c r="D49" i="8"/>
  <c r="I49" i="8"/>
  <c r="H49" i="8" s="1"/>
  <c r="Y49" i="8"/>
  <c r="S49" i="8"/>
  <c r="V49" i="8"/>
  <c r="T49" i="8" s="1"/>
  <c r="M49" i="8"/>
  <c r="M60" i="8"/>
  <c r="V60" i="8"/>
  <c r="D60" i="8"/>
  <c r="P60" i="8"/>
  <c r="AB60" i="8"/>
  <c r="C74" i="5" s="1"/>
  <c r="S60" i="8"/>
  <c r="G72" i="8"/>
  <c r="C72" i="8"/>
  <c r="J72" i="8"/>
  <c r="AB72" i="8"/>
  <c r="C86" i="5" s="1"/>
  <c r="S72" i="8"/>
  <c r="F72" i="8"/>
  <c r="D72" i="8"/>
  <c r="P72" i="8"/>
  <c r="V72" i="8"/>
  <c r="Y72" i="8"/>
  <c r="AA75" i="8"/>
  <c r="F60" i="8"/>
  <c r="U55" i="8"/>
  <c r="C10" i="8"/>
  <c r="C37" i="8"/>
  <c r="C12" i="8"/>
  <c r="I72" i="8"/>
  <c r="L54" i="8"/>
  <c r="K54" i="8" s="1"/>
  <c r="O36" i="8"/>
  <c r="X78" i="8"/>
  <c r="AA60" i="8"/>
  <c r="B74" i="5" s="1"/>
  <c r="L28" i="8"/>
  <c r="K28" i="8" s="1"/>
  <c r="O10" i="8"/>
  <c r="X52" i="8"/>
  <c r="W52" i="8" s="1"/>
  <c r="AA34" i="8"/>
  <c r="X59" i="8"/>
  <c r="F78" i="8"/>
  <c r="I60" i="8"/>
  <c r="H60" i="8" s="1"/>
  <c r="O24" i="8"/>
  <c r="X66" i="8"/>
  <c r="AA48" i="8"/>
  <c r="AH48" i="8" s="1"/>
  <c r="L25" i="8"/>
  <c r="X25" i="8"/>
  <c r="F12" i="8"/>
  <c r="L16" i="8"/>
  <c r="R12" i="8"/>
  <c r="Q12" i="8" s="1"/>
  <c r="X16" i="8"/>
  <c r="L71" i="8"/>
  <c r="I7" i="8"/>
  <c r="R81" i="8"/>
  <c r="I22" i="8"/>
  <c r="S38" i="8"/>
  <c r="D81" i="8"/>
  <c r="G43" i="8"/>
  <c r="J52" i="8"/>
  <c r="J33" i="8"/>
  <c r="J40" i="8"/>
  <c r="D4" i="12" s="1"/>
  <c r="S83" i="8"/>
  <c r="Y46" i="8"/>
  <c r="W46" i="8" s="1"/>
  <c r="J63" i="8"/>
  <c r="H63" i="8" s="1"/>
  <c r="P28" i="8"/>
  <c r="Y69" i="8"/>
  <c r="W69" i="8" s="1"/>
  <c r="M37" i="8"/>
  <c r="V79" i="8"/>
  <c r="S32" i="8"/>
  <c r="AB73" i="8"/>
  <c r="C87" i="5" s="1"/>
  <c r="M26" i="8"/>
  <c r="G67" i="8"/>
  <c r="S14" i="8"/>
  <c r="D78" i="8"/>
  <c r="H56" i="8"/>
  <c r="AF11" i="1"/>
  <c r="D45" i="1"/>
  <c r="D23" i="1"/>
  <c r="B97" i="5"/>
  <c r="B64" i="5"/>
  <c r="B71" i="5"/>
  <c r="B77" i="5"/>
  <c r="B28" i="5"/>
  <c r="B73" i="5"/>
  <c r="D73" i="5" s="1"/>
  <c r="AH59" i="8"/>
  <c r="B63" i="5"/>
  <c r="B42" i="5"/>
  <c r="B30" i="5"/>
  <c r="B20" i="5"/>
  <c r="B34" i="5"/>
  <c r="B86" i="5"/>
  <c r="B22" i="5"/>
  <c r="B53" i="5"/>
  <c r="B68" i="5"/>
  <c r="B35" i="5"/>
  <c r="B96" i="5"/>
  <c r="B32" i="5"/>
  <c r="B39" i="5"/>
  <c r="B45" i="5"/>
  <c r="B27" i="5"/>
  <c r="B33" i="5"/>
  <c r="B24" i="5"/>
  <c r="B37" i="5"/>
  <c r="D37" i="5" s="1"/>
  <c r="B52" i="5"/>
  <c r="B23" i="5"/>
  <c r="B72" i="5"/>
  <c r="B54" i="5"/>
  <c r="D54" i="5" s="1"/>
  <c r="E50" i="8"/>
  <c r="N81" i="8"/>
  <c r="K58" i="8"/>
  <c r="B9" i="8"/>
  <c r="Z59" i="8"/>
  <c r="Q48" i="8"/>
  <c r="Q54" i="8"/>
  <c r="W21" i="8"/>
  <c r="H28" i="8"/>
  <c r="Q45" i="8"/>
  <c r="Q52" i="8"/>
  <c r="T12" i="8"/>
  <c r="K22" i="8"/>
  <c r="H11" i="8"/>
  <c r="N33" i="8"/>
  <c r="N66" i="8"/>
  <c r="AE56" i="8" l="1"/>
  <c r="AG56" i="8" s="1"/>
  <c r="B43" i="8"/>
  <c r="E52" i="8"/>
  <c r="T46" i="8"/>
  <c r="Q33" i="8"/>
  <c r="D5" i="12"/>
  <c r="Q79" i="8"/>
  <c r="N16" i="8"/>
  <c r="Q10" i="8"/>
  <c r="N10" i="8"/>
  <c r="Z75" i="8"/>
  <c r="B54" i="8"/>
  <c r="K19" i="8"/>
  <c r="Q51" i="8"/>
  <c r="W41" i="8"/>
  <c r="W78" i="8"/>
  <c r="Q57" i="8"/>
  <c r="H9" i="8"/>
  <c r="N57" i="8"/>
  <c r="D38" i="5"/>
  <c r="N12" i="8"/>
  <c r="K21" i="8"/>
  <c r="H39" i="8"/>
  <c r="T47" i="8"/>
  <c r="T33" i="8"/>
  <c r="D31" i="5"/>
  <c r="D8" i="12"/>
  <c r="H27" i="8"/>
  <c r="AE6" i="8"/>
  <c r="AG6" i="8" s="1"/>
  <c r="AE27" i="8"/>
  <c r="D93" i="5"/>
  <c r="E61" i="8"/>
  <c r="E62" i="8"/>
  <c r="K41" i="8"/>
  <c r="N68" i="8"/>
  <c r="T62" i="8"/>
  <c r="AH35" i="8"/>
  <c r="T29" i="8"/>
  <c r="E29" i="8"/>
  <c r="K63" i="8"/>
  <c r="W49" i="8"/>
  <c r="AE50" i="8"/>
  <c r="AG50" i="8" s="1"/>
  <c r="T50" i="8"/>
  <c r="AE57" i="8"/>
  <c r="AG57" i="8" s="1"/>
  <c r="N28" i="8"/>
  <c r="E79" i="8"/>
  <c r="Q66" i="8"/>
  <c r="K47" i="8"/>
  <c r="T53" i="8"/>
  <c r="H73" i="8"/>
  <c r="E82" i="8"/>
  <c r="AH66" i="8"/>
  <c r="N11" i="8"/>
  <c r="Z40" i="8"/>
  <c r="B55" i="8"/>
  <c r="W50" i="8"/>
  <c r="N75" i="8"/>
  <c r="E6" i="8"/>
  <c r="N79" i="8"/>
  <c r="AH69" i="8"/>
  <c r="B12" i="8"/>
  <c r="D56" i="5"/>
  <c r="E81" i="8"/>
  <c r="Q13" i="8"/>
  <c r="Q6" i="8"/>
  <c r="N29" i="8"/>
  <c r="K60" i="8"/>
  <c r="E65" i="8"/>
  <c r="N18" i="8"/>
  <c r="H74" i="8"/>
  <c r="Q11" i="8"/>
  <c r="B6" i="8"/>
  <c r="AH42" i="8"/>
  <c r="B47" i="8"/>
  <c r="D61" i="5"/>
  <c r="AH40" i="8"/>
  <c r="K55" i="8"/>
  <c r="B51" i="8"/>
  <c r="Q71" i="8"/>
  <c r="K15" i="8"/>
  <c r="AH44" i="8"/>
  <c r="T57" i="8"/>
  <c r="Q20" i="8"/>
  <c r="Z48" i="8"/>
  <c r="W15" i="8"/>
  <c r="E73" i="8"/>
  <c r="H51" i="8"/>
  <c r="Z56" i="8"/>
  <c r="AH67" i="8"/>
  <c r="E47" i="8"/>
  <c r="B81" i="5"/>
  <c r="D81" i="5" s="1"/>
  <c r="AH47" i="8"/>
  <c r="B49" i="8"/>
  <c r="W25" i="8"/>
  <c r="Q69" i="8"/>
  <c r="E48" i="8"/>
  <c r="T20" i="8"/>
  <c r="N31" i="8"/>
  <c r="T14" i="8"/>
  <c r="K52" i="8"/>
  <c r="T51" i="8"/>
  <c r="B39" i="8"/>
  <c r="W70" i="8"/>
  <c r="E58" i="8"/>
  <c r="W47" i="8"/>
  <c r="H65" i="8"/>
  <c r="H29" i="8"/>
  <c r="Q83" i="8"/>
  <c r="N49" i="8"/>
  <c r="N13" i="8"/>
  <c r="N48" i="8"/>
  <c r="AD45" i="8"/>
  <c r="AF45" i="8" s="1"/>
  <c r="E55" i="8"/>
  <c r="W63" i="8"/>
  <c r="W39" i="8"/>
  <c r="K11" i="8"/>
  <c r="W77" i="8"/>
  <c r="AH43" i="8"/>
  <c r="Z47" i="8"/>
  <c r="AH18" i="8"/>
  <c r="AH16" i="8"/>
  <c r="D32" i="5"/>
  <c r="K20" i="8"/>
  <c r="D57" i="5"/>
  <c r="W16" i="8"/>
  <c r="T55" i="8"/>
  <c r="H83" i="8"/>
  <c r="W48" i="8"/>
  <c r="D3" i="12"/>
  <c r="AH7" i="8"/>
  <c r="Q50" i="8"/>
  <c r="Q46" i="8"/>
  <c r="W28" i="8"/>
  <c r="T61" i="8"/>
  <c r="E69" i="8"/>
  <c r="Z52" i="8"/>
  <c r="N61" i="8"/>
  <c r="AE62" i="8"/>
  <c r="AG62" i="8" s="1"/>
  <c r="D76" i="5"/>
  <c r="AH27" i="8"/>
  <c r="N70" i="8"/>
  <c r="W11" i="8"/>
  <c r="H77" i="8"/>
  <c r="N65" i="8"/>
  <c r="Q18" i="8"/>
  <c r="AE53" i="8"/>
  <c r="AG53" i="8" s="1"/>
  <c r="N17" i="8"/>
  <c r="W43" i="8"/>
  <c r="Q41" i="8"/>
  <c r="Z43" i="8"/>
  <c r="H18" i="8"/>
  <c r="AD47" i="8"/>
  <c r="AF47" i="8" s="1"/>
  <c r="B91" i="5"/>
  <c r="D91" i="5" s="1"/>
  <c r="E56" i="8"/>
  <c r="Q73" i="8"/>
  <c r="N78" i="8"/>
  <c r="N62" i="8"/>
  <c r="N39" i="8"/>
  <c r="Q47" i="8"/>
  <c r="B41" i="8"/>
  <c r="C7" i="12"/>
  <c r="C5" i="12"/>
  <c r="C4" i="12"/>
  <c r="C9" i="12"/>
  <c r="B49" i="5"/>
  <c r="D49" i="5" s="1"/>
  <c r="C6" i="12"/>
  <c r="C3" i="12"/>
  <c r="AH25" i="8"/>
  <c r="E59" i="8"/>
  <c r="W40" i="8"/>
  <c r="H66" i="8"/>
  <c r="E18" i="8"/>
  <c r="AH71" i="8"/>
  <c r="D20" i="5"/>
  <c r="D85" i="5"/>
  <c r="D30" i="5"/>
  <c r="D96" i="5"/>
  <c r="AH19" i="8"/>
  <c r="Z13" i="8"/>
  <c r="AH13" i="8"/>
  <c r="AH50" i="8"/>
  <c r="D33" i="5"/>
  <c r="Z9" i="8"/>
  <c r="AH21" i="8"/>
  <c r="AH28" i="8"/>
  <c r="AH57" i="8"/>
  <c r="AH61" i="8"/>
  <c r="D35" i="5"/>
  <c r="Z57" i="8"/>
  <c r="D27" i="5"/>
  <c r="T35" i="8"/>
  <c r="AH39" i="8"/>
  <c r="D29" i="5"/>
  <c r="D64" i="5"/>
  <c r="H61" i="8"/>
  <c r="Z71" i="8"/>
  <c r="N34" i="8"/>
  <c r="H12" i="8"/>
  <c r="K26" i="8"/>
  <c r="D40" i="5"/>
  <c r="W61" i="8"/>
  <c r="T26" i="8"/>
  <c r="K62" i="8"/>
  <c r="B58" i="8"/>
  <c r="K35" i="8"/>
  <c r="H41" i="8"/>
  <c r="AE47" i="8"/>
  <c r="AG47" i="8" s="1"/>
  <c r="W65" i="8"/>
  <c r="AH9" i="8"/>
  <c r="D74" i="5"/>
  <c r="E24" i="8"/>
  <c r="D23" i="5"/>
  <c r="E67" i="8"/>
  <c r="D53" i="5"/>
  <c r="N9" i="8"/>
  <c r="N58" i="8"/>
  <c r="Q65" i="8"/>
  <c r="Q76" i="8"/>
  <c r="K8" i="8"/>
  <c r="H47" i="8"/>
  <c r="Q81" i="8"/>
  <c r="B7" i="8"/>
  <c r="Q27" i="8"/>
  <c r="Q58" i="8"/>
  <c r="D39" i="5"/>
  <c r="D6" i="12"/>
  <c r="H7" i="8"/>
  <c r="T24" i="8"/>
  <c r="W10" i="8"/>
  <c r="W22" i="8"/>
  <c r="AH82" i="8"/>
  <c r="AE54" i="8"/>
  <c r="AG54" i="8" s="1"/>
  <c r="AE48" i="8"/>
  <c r="AG48" i="8" s="1"/>
  <c r="E22" i="8"/>
  <c r="W29" i="8"/>
  <c r="K9" i="8"/>
  <c r="W62" i="8"/>
  <c r="W58" i="8"/>
  <c r="W18" i="8"/>
  <c r="E9" i="8"/>
  <c r="Z51" i="8"/>
  <c r="H58" i="8"/>
  <c r="B27" i="8"/>
  <c r="T59" i="8"/>
  <c r="B60" i="8"/>
  <c r="T69" i="8"/>
  <c r="Z39" i="8"/>
  <c r="D42" i="5"/>
  <c r="W13" i="8"/>
  <c r="T60" i="8"/>
  <c r="W66" i="8"/>
  <c r="D75" i="5"/>
  <c r="N27" i="8"/>
  <c r="T17" i="8"/>
  <c r="Z6" i="8"/>
  <c r="AH20" i="8"/>
  <c r="D97" i="5"/>
  <c r="N37" i="8"/>
  <c r="N82" i="8"/>
  <c r="Z50" i="8"/>
  <c r="AH6" i="8"/>
  <c r="D7" i="12"/>
  <c r="W59" i="8"/>
  <c r="B10" i="8"/>
  <c r="Q59" i="8"/>
  <c r="K36" i="8"/>
  <c r="N60" i="8"/>
  <c r="D36" i="5"/>
  <c r="T32" i="8"/>
  <c r="AD57" i="8"/>
  <c r="AF57" i="8" s="1"/>
  <c r="N47" i="8"/>
  <c r="AH77" i="8"/>
  <c r="H48" i="8"/>
  <c r="T71" i="8"/>
  <c r="K56" i="8"/>
  <c r="T9" i="8"/>
  <c r="T31" i="8"/>
  <c r="H82" i="8"/>
  <c r="B70" i="5"/>
  <c r="D70" i="5" s="1"/>
  <c r="H24" i="8"/>
  <c r="AH53" i="8"/>
  <c r="AH15" i="8"/>
  <c r="AH51" i="8"/>
  <c r="B65" i="5"/>
  <c r="D65" i="5" s="1"/>
  <c r="B67" i="5"/>
  <c r="D67" i="5" s="1"/>
  <c r="B62" i="5"/>
  <c r="D62" i="5" s="1"/>
  <c r="AH17" i="8"/>
  <c r="B51" i="5"/>
  <c r="D51" i="5" s="1"/>
  <c r="B92" i="5"/>
  <c r="D92" i="5" s="1"/>
  <c r="Z11" i="8"/>
  <c r="Z24" i="8"/>
  <c r="Z79" i="8"/>
  <c r="Z26" i="8"/>
  <c r="B80" i="5"/>
  <c r="D80" i="5" s="1"/>
  <c r="AH24" i="8"/>
  <c r="C8" i="12"/>
  <c r="AH81" i="8"/>
  <c r="B47" i="5"/>
  <c r="D47" i="5" s="1"/>
  <c r="AD61" i="8"/>
  <c r="AF61" i="8" s="1"/>
  <c r="AD52" i="8"/>
  <c r="AF52" i="8" s="1"/>
  <c r="B21" i="5"/>
  <c r="D21" i="5" s="1"/>
  <c r="AH32" i="8"/>
  <c r="Z65" i="8"/>
  <c r="AD56" i="8"/>
  <c r="AF56" i="8" s="1"/>
  <c r="AH79" i="8"/>
  <c r="AH26" i="8"/>
  <c r="Q49" i="8"/>
  <c r="B83" i="5"/>
  <c r="D83" i="5" s="1"/>
  <c r="AH41" i="8"/>
  <c r="H72" i="8"/>
  <c r="N36" i="8"/>
  <c r="B48" i="8"/>
  <c r="AD50" i="8"/>
  <c r="AF50" i="8" s="1"/>
  <c r="K61" i="8"/>
  <c r="Z41" i="8"/>
  <c r="B95" i="5"/>
  <c r="D95" i="5" s="1"/>
  <c r="Z69" i="8"/>
  <c r="B90" i="5"/>
  <c r="D90" i="5" s="1"/>
  <c r="H71" i="8"/>
  <c r="E83" i="8"/>
  <c r="K25" i="8"/>
  <c r="H45" i="8"/>
  <c r="C63" i="5"/>
  <c r="D63" i="5" s="1"/>
  <c r="Z49" i="8"/>
  <c r="AE51" i="8"/>
  <c r="AG51" i="8" s="1"/>
  <c r="C79" i="5"/>
  <c r="D79" i="5" s="1"/>
  <c r="AH65" i="8"/>
  <c r="W54" i="8"/>
  <c r="Q28" i="8"/>
  <c r="AE58" i="8"/>
  <c r="AG58" i="8" s="1"/>
  <c r="N51" i="8"/>
  <c r="AD58" i="8"/>
  <c r="AF58" i="8" s="1"/>
  <c r="D25" i="5"/>
  <c r="B60" i="5"/>
  <c r="D60" i="5" s="1"/>
  <c r="AH46" i="8"/>
  <c r="AD59" i="8"/>
  <c r="AF59" i="8" s="1"/>
  <c r="D68" i="5"/>
  <c r="N56" i="8"/>
  <c r="AH10" i="8"/>
  <c r="K53" i="8"/>
  <c r="Z60" i="8"/>
  <c r="AE60" i="8"/>
  <c r="AG60" i="8" s="1"/>
  <c r="B48" i="5"/>
  <c r="D48" i="5" s="1"/>
  <c r="AH34" i="8"/>
  <c r="C69" i="5"/>
  <c r="D69" i="5" s="1"/>
  <c r="AH55" i="8"/>
  <c r="Z46" i="8"/>
  <c r="C22" i="5"/>
  <c r="D22" i="5" s="1"/>
  <c r="AH8" i="8"/>
  <c r="B45" i="8"/>
  <c r="C59" i="5"/>
  <c r="D59" i="5" s="1"/>
  <c r="Z45" i="8"/>
  <c r="H54" i="8"/>
  <c r="B53" i="8"/>
  <c r="AD53" i="8"/>
  <c r="AF53" i="8" s="1"/>
  <c r="D78" i="5"/>
  <c r="AE19" i="8"/>
  <c r="AG19" i="8" s="1"/>
  <c r="W57" i="8"/>
  <c r="H50" i="8"/>
  <c r="Z54" i="8"/>
  <c r="AH36" i="8"/>
  <c r="C72" i="5"/>
  <c r="D72" i="5" s="1"/>
  <c r="AH58" i="8"/>
  <c r="Z58" i="8"/>
  <c r="Z7" i="8"/>
  <c r="AH54" i="8"/>
  <c r="C84" i="5"/>
  <c r="D84" i="5" s="1"/>
  <c r="AH70" i="8"/>
  <c r="AD49" i="8"/>
  <c r="AF49" i="8" s="1"/>
  <c r="B52" i="8"/>
  <c r="AE55" i="8"/>
  <c r="AG55" i="8" s="1"/>
  <c r="AD55" i="8"/>
  <c r="AF55" i="8" s="1"/>
  <c r="Z55" i="8"/>
  <c r="B41" i="5"/>
  <c r="D41" i="5" s="1"/>
  <c r="AH75" i="8"/>
  <c r="E60" i="8"/>
  <c r="AD60" i="8"/>
  <c r="AF60" i="8" s="1"/>
  <c r="D34" i="5"/>
  <c r="AE52" i="8"/>
  <c r="AG52" i="8" s="1"/>
  <c r="AH52" i="8"/>
  <c r="AH62" i="8"/>
  <c r="B89" i="5"/>
  <c r="D89" i="5" s="1"/>
  <c r="AE59" i="8"/>
  <c r="AG59" i="8" s="1"/>
  <c r="B43" i="5"/>
  <c r="D43" i="5" s="1"/>
  <c r="AH29" i="8"/>
  <c r="Z73" i="8"/>
  <c r="AH73" i="8"/>
  <c r="B87" i="5"/>
  <c r="D87" i="5" s="1"/>
  <c r="AH64" i="8"/>
  <c r="C77" i="5"/>
  <c r="D77" i="5" s="1"/>
  <c r="AH63" i="8"/>
  <c r="AD54" i="8"/>
  <c r="AF54" i="8" s="1"/>
  <c r="B66" i="5"/>
  <c r="D66" i="5" s="1"/>
  <c r="AH45" i="8"/>
  <c r="B82" i="5"/>
  <c r="D82" i="5" s="1"/>
  <c r="AH68" i="8"/>
  <c r="C94" i="5"/>
  <c r="D94" i="5" s="1"/>
  <c r="AH80" i="8"/>
  <c r="AE49" i="8"/>
  <c r="AG49" i="8" s="1"/>
  <c r="AH22" i="8"/>
  <c r="W60" i="8"/>
  <c r="W71" i="8"/>
  <c r="AH49" i="8"/>
  <c r="B26" i="5"/>
  <c r="D26" i="5" s="1"/>
  <c r="AH12" i="8"/>
  <c r="K24" i="8"/>
  <c r="AH14" i="8"/>
  <c r="AE28" i="8"/>
  <c r="AG28" i="8" s="1"/>
  <c r="AD48" i="8"/>
  <c r="AF48" i="8" s="1"/>
  <c r="Q60" i="8"/>
  <c r="Q68" i="8"/>
  <c r="D28" i="5"/>
  <c r="K48" i="8"/>
  <c r="D24" i="5"/>
  <c r="Z83" i="8"/>
  <c r="AH38" i="8"/>
  <c r="AH74" i="8"/>
  <c r="AH11" i="8"/>
  <c r="AE46" i="8"/>
  <c r="AG46" i="8" s="1"/>
  <c r="D52" i="5"/>
  <c r="AH30" i="8"/>
  <c r="Z25" i="8"/>
  <c r="AH31" i="8"/>
  <c r="AH72" i="8"/>
  <c r="AD51" i="8"/>
  <c r="AF51" i="8" s="1"/>
  <c r="AD46" i="8"/>
  <c r="AF46" i="8" s="1"/>
  <c r="D44" i="5"/>
  <c r="AH60" i="8"/>
  <c r="D45" i="5"/>
  <c r="D86" i="5"/>
  <c r="D71" i="5"/>
  <c r="H59" i="8"/>
  <c r="H55" i="8"/>
  <c r="K45" i="8"/>
  <c r="N50" i="8"/>
  <c r="K10" i="8"/>
  <c r="T25" i="8"/>
  <c r="E64" i="8"/>
  <c r="H76" i="8"/>
  <c r="T83" i="8"/>
  <c r="K64" i="8"/>
  <c r="K33" i="8"/>
  <c r="K31" i="8"/>
  <c r="W34" i="8"/>
  <c r="AE82" i="8"/>
  <c r="AG82" i="8" s="1"/>
  <c r="W14" i="8"/>
  <c r="Q37" i="8"/>
  <c r="AE83" i="8"/>
  <c r="AG83" i="8" s="1"/>
  <c r="AE75" i="8"/>
  <c r="AG75" i="8" s="1"/>
  <c r="AE67" i="8"/>
  <c r="AG67" i="8" s="1"/>
  <c r="H32" i="8"/>
  <c r="N30" i="8"/>
  <c r="Q30" i="8"/>
  <c r="T10" i="8"/>
  <c r="AE17" i="8"/>
  <c r="AG17" i="8" s="1"/>
  <c r="H30" i="8"/>
  <c r="AD18" i="8"/>
  <c r="AF18" i="8" s="1"/>
  <c r="Q17" i="8"/>
  <c r="H80" i="8"/>
  <c r="Q80" i="8"/>
  <c r="H62" i="8"/>
  <c r="T80" i="8"/>
  <c r="E78" i="8"/>
  <c r="K40" i="8"/>
  <c r="Q64" i="8"/>
  <c r="T44" i="8"/>
  <c r="Q44" i="8"/>
  <c r="Q40" i="8"/>
  <c r="AE15" i="8"/>
  <c r="AG15" i="8" s="1"/>
  <c r="N22" i="8"/>
  <c r="AE74" i="8"/>
  <c r="AG74" i="8" s="1"/>
  <c r="AE66" i="8"/>
  <c r="AG66" i="8" s="1"/>
  <c r="AE41" i="8"/>
  <c r="AG41" i="8" s="1"/>
  <c r="AE25" i="8"/>
  <c r="AG25" i="8" s="1"/>
  <c r="E21" i="8"/>
  <c r="F85" i="8"/>
  <c r="H14" i="8"/>
  <c r="T65" i="8"/>
  <c r="J85" i="8"/>
  <c r="W72" i="8"/>
  <c r="W76" i="8"/>
  <c r="AA85" i="8"/>
  <c r="AE13" i="8"/>
  <c r="AG13" i="8" s="1"/>
  <c r="AE11" i="8"/>
  <c r="AG11" i="8" s="1"/>
  <c r="H17" i="8"/>
  <c r="H10" i="8"/>
  <c r="Q15" i="8"/>
  <c r="K75" i="8"/>
  <c r="K72" i="8"/>
  <c r="H33" i="8"/>
  <c r="H40" i="8"/>
  <c r="M85" i="8"/>
  <c r="P85" i="8"/>
  <c r="H21" i="8"/>
  <c r="D85" i="8"/>
  <c r="T79" i="8"/>
  <c r="T72" i="8"/>
  <c r="T68" i="8"/>
  <c r="K70" i="8"/>
  <c r="Q62" i="8"/>
  <c r="T30" i="8"/>
  <c r="Q36" i="8"/>
  <c r="H34" i="8"/>
  <c r="W24" i="8"/>
  <c r="E42" i="8"/>
  <c r="E30" i="8"/>
  <c r="C85" i="8"/>
  <c r="T81" i="8"/>
  <c r="AE81" i="8"/>
  <c r="AG81" i="8" s="1"/>
  <c r="AE73" i="8"/>
  <c r="AG73" i="8" s="1"/>
  <c r="AE65" i="8"/>
  <c r="AG65" i="8" s="1"/>
  <c r="K79" i="8"/>
  <c r="T73" i="8"/>
  <c r="K80" i="8"/>
  <c r="K76" i="8"/>
  <c r="H78" i="8"/>
  <c r="T70" i="8"/>
  <c r="AE43" i="8"/>
  <c r="AG43" i="8" s="1"/>
  <c r="N44" i="8"/>
  <c r="AE26" i="8"/>
  <c r="AG26" i="8" s="1"/>
  <c r="W26" i="8"/>
  <c r="E23" i="8"/>
  <c r="T38" i="8"/>
  <c r="Q38" i="8"/>
  <c r="K23" i="8"/>
  <c r="T23" i="8"/>
  <c r="S85" i="8"/>
  <c r="AD10" i="8"/>
  <c r="AF10" i="8" s="1"/>
  <c r="AE80" i="8"/>
  <c r="AG80" i="8" s="1"/>
  <c r="E80" i="8"/>
  <c r="E76" i="8"/>
  <c r="AE23" i="8"/>
  <c r="AG23" i="8" s="1"/>
  <c r="V85" i="8"/>
  <c r="AE12" i="8"/>
  <c r="AG12" i="8" s="1"/>
  <c r="AD67" i="8"/>
  <c r="AF67" i="8" s="1"/>
  <c r="B67" i="8"/>
  <c r="AE79" i="8"/>
  <c r="AG79" i="8" s="1"/>
  <c r="AE71" i="8"/>
  <c r="AG71" i="8" s="1"/>
  <c r="K83" i="8"/>
  <c r="T77" i="8"/>
  <c r="AD73" i="8"/>
  <c r="AF73" i="8" s="1"/>
  <c r="B73" i="8"/>
  <c r="K67" i="8"/>
  <c r="Z80" i="8"/>
  <c r="H64" i="8"/>
  <c r="N76" i="8"/>
  <c r="T63" i="8"/>
  <c r="AE63" i="8"/>
  <c r="AG63" i="8" s="1"/>
  <c r="N72" i="8"/>
  <c r="Q70" i="8"/>
  <c r="AD63" i="8"/>
  <c r="AF63" i="8" s="1"/>
  <c r="B63" i="8"/>
  <c r="AE44" i="8"/>
  <c r="AG44" i="8" s="1"/>
  <c r="AD33" i="8"/>
  <c r="AF33" i="8" s="1"/>
  <c r="B33" i="8"/>
  <c r="AD31" i="8"/>
  <c r="AF31" i="8" s="1"/>
  <c r="B31" i="8"/>
  <c r="AD43" i="8"/>
  <c r="AF43" i="8" s="1"/>
  <c r="Z29" i="8"/>
  <c r="Z28" i="8"/>
  <c r="AE37" i="8"/>
  <c r="AG37" i="8" s="1"/>
  <c r="AD32" i="8"/>
  <c r="AF32" i="8" s="1"/>
  <c r="B32" i="8"/>
  <c r="B26" i="8"/>
  <c r="AD26" i="8"/>
  <c r="AF26" i="8" s="1"/>
  <c r="H36" i="8"/>
  <c r="E36" i="8"/>
  <c r="AD35" i="8"/>
  <c r="AF35" i="8" s="1"/>
  <c r="B35" i="8"/>
  <c r="H42" i="8"/>
  <c r="AE18" i="8"/>
  <c r="AG18" i="8" s="1"/>
  <c r="E16" i="8"/>
  <c r="W23" i="8"/>
  <c r="AE38" i="8"/>
  <c r="AG38" i="8" s="1"/>
  <c r="B14" i="8"/>
  <c r="AD14" i="8"/>
  <c r="AF14" i="8" s="1"/>
  <c r="Z16" i="8"/>
  <c r="W6" i="8"/>
  <c r="N14" i="8"/>
  <c r="Z70" i="8"/>
  <c r="AB85" i="8"/>
  <c r="Z38" i="8"/>
  <c r="AE8" i="8"/>
  <c r="AG8" i="8" s="1"/>
  <c r="Z15" i="8"/>
  <c r="X85" i="8"/>
  <c r="AE77" i="8"/>
  <c r="AG77" i="8" s="1"/>
  <c r="AE69" i="8"/>
  <c r="AG69" i="8" s="1"/>
  <c r="AD77" i="8"/>
  <c r="AF77" i="8" s="1"/>
  <c r="B77" i="8"/>
  <c r="K71" i="8"/>
  <c r="Z64" i="8"/>
  <c r="K82" i="8"/>
  <c r="K74" i="8"/>
  <c r="K66" i="8"/>
  <c r="AD68" i="8"/>
  <c r="AF68" i="8" s="1"/>
  <c r="B68" i="8"/>
  <c r="H68" i="8"/>
  <c r="K78" i="8"/>
  <c r="Q78" i="8"/>
  <c r="AE70" i="8"/>
  <c r="AG70" i="8" s="1"/>
  <c r="E70" i="8"/>
  <c r="Z63" i="8"/>
  <c r="H44" i="8"/>
  <c r="E43" i="8"/>
  <c r="Z33" i="8"/>
  <c r="Z31" i="8"/>
  <c r="E40" i="8"/>
  <c r="E41" i="8"/>
  <c r="E26" i="8"/>
  <c r="Z32" i="8"/>
  <c r="H25" i="8"/>
  <c r="AD29" i="8"/>
  <c r="AF29" i="8" s="1"/>
  <c r="AD36" i="8"/>
  <c r="AF36" i="8" s="1"/>
  <c r="B36" i="8"/>
  <c r="Z35" i="8"/>
  <c r="Q34" i="8"/>
  <c r="AE34" i="8"/>
  <c r="AG34" i="8" s="1"/>
  <c r="E25" i="8"/>
  <c r="N42" i="8"/>
  <c r="Z14" i="8"/>
  <c r="AD39" i="8"/>
  <c r="AF39" i="8" s="1"/>
  <c r="B22" i="8"/>
  <c r="AD22" i="8"/>
  <c r="AF22" i="8" s="1"/>
  <c r="G85" i="8"/>
  <c r="H38" i="8"/>
  <c r="I85" i="8"/>
  <c r="H6" i="8"/>
  <c r="Z23" i="8"/>
  <c r="B17" i="8"/>
  <c r="AD17" i="8"/>
  <c r="AF17" i="8" s="1"/>
  <c r="AD24" i="8"/>
  <c r="AF24" i="8" s="1"/>
  <c r="Z22" i="8"/>
  <c r="H15" i="8"/>
  <c r="Q14" i="8"/>
  <c r="K77" i="8"/>
  <c r="AD66" i="8"/>
  <c r="AF66" i="8" s="1"/>
  <c r="B66" i="8"/>
  <c r="AD78" i="8"/>
  <c r="AF78" i="8" s="1"/>
  <c r="B78" i="8"/>
  <c r="AE29" i="8"/>
  <c r="AG29" i="8" s="1"/>
  <c r="Z34" i="8"/>
  <c r="B19" i="8"/>
  <c r="AD19" i="8"/>
  <c r="AF19" i="8" s="1"/>
  <c r="E15" i="8"/>
  <c r="O85" i="8"/>
  <c r="N6" i="8"/>
  <c r="R85" i="8"/>
  <c r="B21" i="8"/>
  <c r="AD21" i="8"/>
  <c r="AF21" i="8" s="1"/>
  <c r="K81" i="8"/>
  <c r="T75" i="8"/>
  <c r="AD71" i="8"/>
  <c r="AF71" i="8" s="1"/>
  <c r="B71" i="8"/>
  <c r="K65" i="8"/>
  <c r="AD64" i="8"/>
  <c r="AF64" i="8" s="1"/>
  <c r="B64" i="8"/>
  <c r="T82" i="8"/>
  <c r="Z82" i="8"/>
  <c r="T74" i="8"/>
  <c r="Z74" i="8"/>
  <c r="T66" i="8"/>
  <c r="Z66" i="8"/>
  <c r="Q61" i="8"/>
  <c r="AD76" i="8"/>
  <c r="AF76" i="8" s="1"/>
  <c r="B76" i="8"/>
  <c r="K68" i="8"/>
  <c r="N80" i="8"/>
  <c r="T78" i="8"/>
  <c r="Z78" i="8"/>
  <c r="E63" i="8"/>
  <c r="Z62" i="8"/>
  <c r="AE61" i="8"/>
  <c r="AG61" i="8" s="1"/>
  <c r="E44" i="8"/>
  <c r="AE33" i="8"/>
  <c r="AG33" i="8" s="1"/>
  <c r="AE31" i="8"/>
  <c r="AG31" i="8" s="1"/>
  <c r="N40" i="8"/>
  <c r="B6" i="12" s="1"/>
  <c r="F6" i="12" s="1"/>
  <c r="E37" i="8"/>
  <c r="Q32" i="8"/>
  <c r="AE32" i="8"/>
  <c r="AG32" i="8" s="1"/>
  <c r="B28" i="8"/>
  <c r="Q35" i="8"/>
  <c r="AE35" i="8"/>
  <c r="AG35" i="8" s="1"/>
  <c r="K34" i="8"/>
  <c r="AE24" i="8"/>
  <c r="AG24" i="8" s="1"/>
  <c r="B42" i="8"/>
  <c r="AD42" i="8"/>
  <c r="AF42" i="8" s="1"/>
  <c r="W42" i="8"/>
  <c r="Z12" i="8"/>
  <c r="K14" i="8"/>
  <c r="E38" i="8"/>
  <c r="E13" i="8"/>
  <c r="Y85" i="8"/>
  <c r="H23" i="8"/>
  <c r="AE21" i="8"/>
  <c r="AG21" i="8" s="1"/>
  <c r="B24" i="8"/>
  <c r="T21" i="8"/>
  <c r="AE7" i="8"/>
  <c r="AG7" i="8" s="1"/>
  <c r="AE14" i="8"/>
  <c r="AG14" i="8" s="1"/>
  <c r="AD8" i="8"/>
  <c r="AF8" i="8" s="1"/>
  <c r="AD7" i="8"/>
  <c r="AF7" i="8" s="1"/>
  <c r="AD82" i="8"/>
  <c r="AF82" i="8" s="1"/>
  <c r="B82" i="8"/>
  <c r="AD65" i="8"/>
  <c r="AF65" i="8" s="1"/>
  <c r="B65" i="8"/>
  <c r="Z68" i="8"/>
  <c r="B40" i="8"/>
  <c r="AD40" i="8"/>
  <c r="AF40" i="8" s="1"/>
  <c r="AD28" i="8"/>
  <c r="AF28" i="8" s="1"/>
  <c r="Z36" i="8"/>
  <c r="Z42" i="8"/>
  <c r="AD30" i="8"/>
  <c r="AF30" i="8" s="1"/>
  <c r="B30" i="8"/>
  <c r="Z20" i="8"/>
  <c r="N38" i="8"/>
  <c r="K18" i="8"/>
  <c r="E11" i="8"/>
  <c r="E20" i="8"/>
  <c r="AE22" i="8"/>
  <c r="AG22" i="8" s="1"/>
  <c r="Q22" i="8"/>
  <c r="H22" i="8"/>
  <c r="AD81" i="8"/>
  <c r="AF81" i="8" s="1"/>
  <c r="B81" i="8"/>
  <c r="AE78" i="8"/>
  <c r="AG78" i="8" s="1"/>
  <c r="W68" i="8"/>
  <c r="AD75" i="8"/>
  <c r="AF75" i="8" s="1"/>
  <c r="B75" i="8"/>
  <c r="K69" i="8"/>
  <c r="Q72" i="8"/>
  <c r="T64" i="8"/>
  <c r="Z61" i="8"/>
  <c r="T76" i="8"/>
  <c r="Z76" i="8"/>
  <c r="AE68" i="8"/>
  <c r="AG68" i="8" s="1"/>
  <c r="E68" i="8"/>
  <c r="AE39" i="8"/>
  <c r="AG39" i="8" s="1"/>
  <c r="B44" i="8"/>
  <c r="AD44" i="8"/>
  <c r="AF44" i="8" s="1"/>
  <c r="W44" i="8"/>
  <c r="AD37" i="8"/>
  <c r="AF37" i="8" s="1"/>
  <c r="B37" i="8"/>
  <c r="N26" i="8"/>
  <c r="AE36" i="8"/>
  <c r="AG36" i="8" s="1"/>
  <c r="W35" i="8"/>
  <c r="T42" i="8"/>
  <c r="Q42" i="8"/>
  <c r="AD25" i="8"/>
  <c r="AF25" i="8" s="1"/>
  <c r="Z19" i="8"/>
  <c r="Q19" i="8"/>
  <c r="U85" i="8"/>
  <c r="T6" i="8"/>
  <c r="AD38" i="8"/>
  <c r="AF38" i="8" s="1"/>
  <c r="B38" i="8"/>
  <c r="W38" i="8"/>
  <c r="AD13" i="8"/>
  <c r="AF13" i="8" s="1"/>
  <c r="Q23" i="8"/>
  <c r="Z18" i="8"/>
  <c r="Q16" i="8"/>
  <c r="Z21" i="8"/>
  <c r="Q21" i="8"/>
  <c r="E10" i="8"/>
  <c r="B15" i="8"/>
  <c r="AD15" i="8"/>
  <c r="AF15" i="8" s="1"/>
  <c r="E12" i="8"/>
  <c r="AE10" i="8"/>
  <c r="AG10" i="8" s="1"/>
  <c r="E14" i="8"/>
  <c r="L85" i="8"/>
  <c r="AD20" i="8"/>
  <c r="AF20" i="8" s="1"/>
  <c r="AD74" i="8"/>
  <c r="AF74" i="8" s="1"/>
  <c r="B74" i="8"/>
  <c r="AD62" i="8"/>
  <c r="AF62" i="8" s="1"/>
  <c r="B62" i="8"/>
  <c r="AD72" i="8"/>
  <c r="AF72" i="8" s="1"/>
  <c r="B72" i="8"/>
  <c r="AD69" i="8"/>
  <c r="AF69" i="8" s="1"/>
  <c r="B69" i="8"/>
  <c r="AD80" i="8"/>
  <c r="AF80" i="8" s="1"/>
  <c r="B80" i="8"/>
  <c r="Z72" i="8"/>
  <c r="AE64" i="8"/>
  <c r="AG64" i="8" s="1"/>
  <c r="W80" i="8"/>
  <c r="AE76" i="8"/>
  <c r="AG76" i="8" s="1"/>
  <c r="N63" i="8"/>
  <c r="K44" i="8"/>
  <c r="W37" i="8"/>
  <c r="K27" i="8"/>
  <c r="AD27" i="8"/>
  <c r="AF27" i="8" s="1"/>
  <c r="H31" i="8"/>
  <c r="T40" i="8"/>
  <c r="Z44" i="8"/>
  <c r="H35" i="8"/>
  <c r="E35" i="8"/>
  <c r="AE42" i="8"/>
  <c r="AG42" i="8" s="1"/>
  <c r="Z30" i="8"/>
  <c r="H19" i="8"/>
  <c r="Z10" i="8"/>
  <c r="K12" i="8"/>
  <c r="K38" i="8"/>
  <c r="AD11" i="8"/>
  <c r="AF11" i="8" s="1"/>
  <c r="B23" i="8"/>
  <c r="AD23" i="8"/>
  <c r="AF23" i="8" s="1"/>
  <c r="AD41" i="8"/>
  <c r="AF41" i="8" s="1"/>
  <c r="Z17" i="8"/>
  <c r="AD12" i="8"/>
  <c r="AF12" i="8" s="1"/>
  <c r="AE16" i="8"/>
  <c r="AG16" i="8" s="1"/>
  <c r="T18" i="8"/>
  <c r="B29" i="8"/>
  <c r="AE20" i="8"/>
  <c r="AG20" i="8" s="1"/>
  <c r="AE45" i="8"/>
  <c r="AG45" i="8" s="1"/>
  <c r="AD83" i="8"/>
  <c r="AF83" i="8" s="1"/>
  <c r="B83" i="8"/>
  <c r="AD79" i="8"/>
  <c r="AF79" i="8" s="1"/>
  <c r="B79" i="8"/>
  <c r="K73" i="8"/>
  <c r="T67" i="8"/>
  <c r="AE72" i="8"/>
  <c r="AG72" i="8" s="1"/>
  <c r="E72" i="8"/>
  <c r="W64" i="8"/>
  <c r="AD70" i="8"/>
  <c r="AF70" i="8" s="1"/>
  <c r="B70" i="8"/>
  <c r="H70" i="8"/>
  <c r="Q63" i="8"/>
  <c r="AG27" i="8"/>
  <c r="Z27" i="8"/>
  <c r="AE40" i="8"/>
  <c r="AG40" i="8" s="1"/>
  <c r="Z37" i="8"/>
  <c r="W36" i="8"/>
  <c r="AD34" i="8"/>
  <c r="AF34" i="8" s="1"/>
  <c r="B34" i="8"/>
  <c r="Q25" i="8"/>
  <c r="AE30" i="8"/>
  <c r="AG30" i="8" s="1"/>
  <c r="AD6" i="8"/>
  <c r="AF6" i="8" s="1"/>
  <c r="B16" i="8"/>
  <c r="AD16" i="8"/>
  <c r="AF16" i="8" s="1"/>
  <c r="K16" i="8"/>
  <c r="AE9" i="8"/>
  <c r="AG9" i="8" s="1"/>
  <c r="B18" i="8"/>
  <c r="T15" i="8"/>
  <c r="AD9" i="8"/>
  <c r="AF9" i="8" s="1"/>
  <c r="AI54" i="8" l="1"/>
  <c r="AJ54" i="8" s="1"/>
  <c r="AI81" i="8"/>
  <c r="AJ81" i="8" s="1"/>
  <c r="AI64" i="8"/>
  <c r="AJ64" i="8" s="1"/>
  <c r="AI10" i="8"/>
  <c r="AJ10" i="8" s="1"/>
  <c r="AI47" i="8"/>
  <c r="AJ47" i="8" s="1"/>
  <c r="AI37" i="8"/>
  <c r="AJ37" i="8" s="1"/>
  <c r="AI78" i="8"/>
  <c r="AJ78" i="8" s="1"/>
  <c r="AI77" i="8"/>
  <c r="AJ77" i="8" s="1"/>
  <c r="AI31" i="8"/>
  <c r="AJ31" i="8" s="1"/>
  <c r="AI21" i="8"/>
  <c r="AJ21" i="8" s="1"/>
  <c r="AI29" i="8"/>
  <c r="AJ29" i="8" s="1"/>
  <c r="AI51" i="8"/>
  <c r="AJ51" i="8" s="1"/>
  <c r="AI65" i="8"/>
  <c r="AJ65" i="8" s="1"/>
  <c r="AI15" i="8"/>
  <c r="AJ15" i="8" s="1"/>
  <c r="AI8" i="8"/>
  <c r="AJ8" i="8" s="1"/>
  <c r="AI16" i="8"/>
  <c r="AJ16" i="8" s="1"/>
  <c r="AI85" i="8"/>
  <c r="AJ85" i="8" s="1"/>
  <c r="AI14" i="8"/>
  <c r="AJ14" i="8" s="1"/>
  <c r="AI69" i="8"/>
  <c r="AJ69" i="8" s="1"/>
  <c r="AI52" i="8"/>
  <c r="AJ52" i="8" s="1"/>
  <c r="AI79" i="8"/>
  <c r="AJ79" i="8" s="1"/>
  <c r="AI72" i="8"/>
  <c r="AJ72" i="8" s="1"/>
  <c r="AI25" i="8"/>
  <c r="AJ25" i="8" s="1"/>
  <c r="AI70" i="8"/>
  <c r="AJ70" i="8" s="1"/>
  <c r="AI82" i="8"/>
  <c r="AJ82" i="8" s="1"/>
  <c r="AI18" i="8"/>
  <c r="AJ18" i="8" s="1"/>
  <c r="AI59" i="8"/>
  <c r="AJ59" i="8" s="1"/>
  <c r="AI76" i="8"/>
  <c r="AJ76" i="8" s="1"/>
  <c r="AI17" i="8"/>
  <c r="AJ17" i="8" s="1"/>
  <c r="AI62" i="8"/>
  <c r="AJ62" i="8" s="1"/>
  <c r="AI74" i="8"/>
  <c r="AJ74" i="8" s="1"/>
  <c r="AI22" i="8"/>
  <c r="AJ22" i="8" s="1"/>
  <c r="AI49" i="8"/>
  <c r="AJ49" i="8" s="1"/>
  <c r="AI34" i="8"/>
  <c r="AJ34" i="8" s="1"/>
  <c r="AI9" i="8"/>
  <c r="AJ9" i="8" s="1"/>
  <c r="AI11" i="8"/>
  <c r="AJ11" i="8" s="1"/>
  <c r="AI39" i="8"/>
  <c r="AJ39" i="8" s="1"/>
  <c r="AI32" i="8"/>
  <c r="AJ32" i="8" s="1"/>
  <c r="AI86" i="8"/>
  <c r="AJ86" i="8" s="1"/>
  <c r="AI45" i="8"/>
  <c r="AJ45" i="8" s="1"/>
  <c r="AI80" i="8"/>
  <c r="AJ80" i="8" s="1"/>
  <c r="AI73" i="8"/>
  <c r="AJ73" i="8" s="1"/>
  <c r="AI75" i="8"/>
  <c r="AJ75" i="8" s="1"/>
  <c r="AI58" i="8"/>
  <c r="AJ58" i="8" s="1"/>
  <c r="AI50" i="8"/>
  <c r="AJ50" i="8" s="1"/>
  <c r="AI63" i="8"/>
  <c r="AJ63" i="8" s="1"/>
  <c r="AI30" i="8"/>
  <c r="AJ30" i="8" s="1"/>
  <c r="AI55" i="8"/>
  <c r="AJ55" i="8" s="1"/>
  <c r="AI84" i="8"/>
  <c r="AJ84" i="8" s="1"/>
  <c r="AI83" i="8"/>
  <c r="AJ83" i="8" s="1"/>
  <c r="AI24" i="8"/>
  <c r="AJ24" i="8" s="1"/>
  <c r="AI41" i="8"/>
  <c r="AJ41" i="8" s="1"/>
  <c r="AI44" i="8"/>
  <c r="AJ44" i="8" s="1"/>
  <c r="AI7" i="8"/>
  <c r="AJ7" i="8" s="1"/>
  <c r="AI20" i="8"/>
  <c r="AJ20" i="8" s="1"/>
  <c r="AI67" i="8"/>
  <c r="AJ67" i="8" s="1"/>
  <c r="AI6" i="8"/>
  <c r="AJ6" i="8" s="1"/>
  <c r="AI26" i="8"/>
  <c r="AJ26" i="8" s="1"/>
  <c r="AI66" i="8"/>
  <c r="AJ66" i="8" s="1"/>
  <c r="AI48" i="8"/>
  <c r="AJ48" i="8" s="1"/>
  <c r="AI71" i="8"/>
  <c r="AJ71" i="8" s="1"/>
  <c r="AI40" i="8"/>
  <c r="AJ40" i="8" s="1"/>
  <c r="AI61" i="8"/>
  <c r="AJ61" i="8" s="1"/>
  <c r="AI13" i="8"/>
  <c r="AJ13" i="8" s="1"/>
  <c r="AI33" i="8"/>
  <c r="AJ33" i="8" s="1"/>
  <c r="AI35" i="8"/>
  <c r="AJ35" i="8" s="1"/>
  <c r="AI28" i="8"/>
  <c r="AJ28" i="8" s="1"/>
  <c r="AI68" i="8"/>
  <c r="AJ68" i="8" s="1"/>
  <c r="AI12" i="8"/>
  <c r="AJ12" i="8" s="1"/>
  <c r="AI46" i="8"/>
  <c r="AJ46" i="8" s="1"/>
  <c r="AI42" i="8"/>
  <c r="AJ42" i="8" s="1"/>
  <c r="AI19" i="8"/>
  <c r="AJ19" i="8" s="1"/>
  <c r="AI57" i="8"/>
  <c r="AJ57" i="8" s="1"/>
  <c r="AI56" i="8"/>
  <c r="AJ56" i="8" s="1"/>
  <c r="AI53" i="8"/>
  <c r="AJ53" i="8" s="1"/>
  <c r="AI23" i="8"/>
  <c r="AJ23" i="8" s="1"/>
  <c r="AI27" i="8"/>
  <c r="AJ27" i="8" s="1"/>
  <c r="AI43" i="8"/>
  <c r="AJ43" i="8" s="1"/>
  <c r="AI36" i="8"/>
  <c r="AJ36" i="8" s="1"/>
  <c r="AI60" i="8"/>
  <c r="AJ60" i="8" s="1"/>
  <c r="AI38" i="8"/>
  <c r="AJ38" i="8" s="1"/>
  <c r="B9" i="12"/>
  <c r="F9" i="12" s="1"/>
  <c r="B4" i="12"/>
  <c r="F4" i="12" s="1"/>
  <c r="B3" i="12"/>
  <c r="F3" i="12" s="1"/>
  <c r="B7" i="12"/>
  <c r="F7" i="12" s="1"/>
  <c r="B8" i="12"/>
  <c r="F8" i="12" s="1"/>
  <c r="B5" i="12"/>
  <c r="F5" i="12" s="1"/>
  <c r="B2" i="12"/>
  <c r="F2" i="12" s="1"/>
  <c r="E85" i="8"/>
  <c r="Q85" i="8"/>
  <c r="T85" i="8"/>
  <c r="N85" i="8"/>
  <c r="H85" i="8"/>
  <c r="B85" i="8"/>
  <c r="Z85" i="8"/>
  <c r="K85" i="8"/>
  <c r="AD85" i="8"/>
  <c r="AF85" i="8" s="1"/>
  <c r="W85" i="8"/>
  <c r="AE85" i="8"/>
  <c r="AG85" i="8" s="1"/>
  <c r="C4" i="6" l="1"/>
  <c r="C4" i="17"/>
  <c r="C2" i="17"/>
  <c r="C6" i="17"/>
  <c r="C7" i="17"/>
  <c r="C3" i="17"/>
  <c r="C5" i="17"/>
  <c r="C11" i="17"/>
  <c r="C8" i="17"/>
  <c r="C9" i="17"/>
  <c r="C10" i="17"/>
  <c r="G4" i="6"/>
  <c r="F4" i="6"/>
  <c r="E4" i="6"/>
  <c r="H4" i="6"/>
  <c r="B4" i="6"/>
  <c r="D4" i="6"/>
  <c r="J4" i="6"/>
  <c r="I4" i="6"/>
  <c r="K4" i="6"/>
  <c r="T15" i="1" l="1"/>
</calcChain>
</file>

<file path=xl/sharedStrings.xml><?xml version="1.0" encoding="utf-8"?>
<sst xmlns="http://schemas.openxmlformats.org/spreadsheetml/2006/main" count="696" uniqueCount="178">
  <si>
    <t>EDATUM(HEUTE();-1)</t>
  </si>
  <si>
    <t>Kärnten</t>
  </si>
  <si>
    <t>Anteil der Älteren 50+ an allen Arbeitslosen</t>
  </si>
  <si>
    <t>51 - Hotel- und Gaststättenberufe anderer Art</t>
  </si>
  <si>
    <t>AL Jugendliche Ausbildung</t>
  </si>
  <si>
    <t>Bestand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</si>
  <si>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</si>
  <si>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</si>
  <si>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</si>
  <si>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</si>
  <si>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</si>
  <si>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</si>
  <si>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K.A.</t>
  </si>
  <si>
    <t>Ausbildung</t>
  </si>
  <si>
    <t>201-Feldkirchen</t>
  </si>
  <si>
    <t>202-Hermagor</t>
  </si>
  <si>
    <t>203-Klagenfurt</t>
  </si>
  <si>
    <t>204-Spittal/Drau</t>
  </si>
  <si>
    <t>205-St. Veit/Glan</t>
  </si>
  <si>
    <t>206-Villach</t>
  </si>
  <si>
    <t>207-Völkermarkt</t>
  </si>
  <si>
    <t>208-Wolfsberg</t>
  </si>
  <si>
    <t>Ktn</t>
  </si>
  <si>
    <t>AL Ältere50+ Ausbildung</t>
  </si>
  <si>
    <t>AL Ältere55+ Ausbildung</t>
  </si>
  <si>
    <t>AL Jugendliche Berufe</t>
  </si>
  <si>
    <t>16 - Bauberufe</t>
  </si>
  <si>
    <t>17 - Bauberufe</t>
  </si>
  <si>
    <t>Bau</t>
  </si>
  <si>
    <t>18 - Eisen-, Metallgewinner/innen, Walzer/innen, Gießer/innen</t>
  </si>
  <si>
    <t>19 - Schmied(e)innen, Schlosser/innen, Werkzeugmacher/innen</t>
  </si>
  <si>
    <t>20 - Maschineneinrichter/innen, Berufe der masch. Metallbearb.</t>
  </si>
  <si>
    <t>21 - Spengler/innen, Rohrinstallateure, Metallverbinder/innen</t>
  </si>
  <si>
    <t>22 - Mechaniker/innen u. verwandte Ber., Schmuckwarenmacher/innen</t>
  </si>
  <si>
    <t>23 - Übrige Metallwarenmacher/innen,Met.-oberflächenveredler/innen</t>
  </si>
  <si>
    <t>24 - Elektriker/innen</t>
  </si>
  <si>
    <t>Metall/Elektro</t>
  </si>
  <si>
    <t>25 - Holzverarbeiter/innen</t>
  </si>
  <si>
    <t>26 - Verwandte Berufe der Holzverarbeiter/innen</t>
  </si>
  <si>
    <t>Holz</t>
  </si>
  <si>
    <t>39 - Hilfsberufe allgemeiner Art</t>
  </si>
  <si>
    <t>40 - Händler/innen, Ein- und Verkäufer/innen</t>
  </si>
  <si>
    <t>41 - Handelsvertreter/innen, Werbefachl.,Vermitt. u. verw. Berufe</t>
  </si>
  <si>
    <t>Handel</t>
  </si>
  <si>
    <t>50 - Hoteliers (m./w.), Gastwirt(e)innen und verw. leit. Berufe</t>
  </si>
  <si>
    <t>52 - Köch(e)innen, Küchengehilf(en)innen</t>
  </si>
  <si>
    <t>Fremdenverkehr</t>
  </si>
  <si>
    <t>54 - Rauchfangkehrer/innen, Gebäudereiniger/innen</t>
  </si>
  <si>
    <t>55 - Chemischputzer/innen, Wäscher/innen, Bügler/innen</t>
  </si>
  <si>
    <t>56 - Reinigungsberufe anderer Art</t>
  </si>
  <si>
    <t>Reinigung</t>
  </si>
  <si>
    <t>6 - Technische Berufe</t>
  </si>
  <si>
    <t>76 - Tätige Betriebsinh., Direktor(en)innen, Geschäftsleiter/innen</t>
  </si>
  <si>
    <t>77 - Buchhalter/innen, Kassier(e)innen und verwandte Berufe</t>
  </si>
  <si>
    <t>78 - Übrige Büroberufe, Verwaltungshilfsberufe</t>
  </si>
  <si>
    <t>Büro</t>
  </si>
  <si>
    <t>80 - Gesundheitsberufe</t>
  </si>
  <si>
    <t>81 - Fürsorger/innen, Sozialarbeiter/innen</t>
  </si>
  <si>
    <t>Gesundheit</t>
  </si>
  <si>
    <t>Summe</t>
  </si>
  <si>
    <t>Feldkirchen</t>
  </si>
  <si>
    <t>Hermagor</t>
  </si>
  <si>
    <t>Klagenfurt</t>
  </si>
  <si>
    <t>Spittal/Drau</t>
  </si>
  <si>
    <t>St. Veit/Glan</t>
  </si>
  <si>
    <t>Villach</t>
  </si>
  <si>
    <t>Völkermarkt</t>
  </si>
  <si>
    <t>Wolfsberg</t>
  </si>
  <si>
    <t>AL Ältere 50+ Berufe</t>
  </si>
  <si>
    <t>20 - Maschineneinrichter/innen, Berufe der maschinellen Metallbearbeitung</t>
  </si>
  <si>
    <t>21 - Spengler/innen, Rohrinstallateur(e)innen, Metallverbinder/innen</t>
  </si>
  <si>
    <t>22 - Mechaniker/innen und verwandte Berufe, Schmuckwarenmacher/innen</t>
  </si>
  <si>
    <t>OL nach Berufen</t>
  </si>
  <si>
    <t>Pflichtschule</t>
  </si>
  <si>
    <t>Mittlere
Schule</t>
  </si>
  <si>
    <t>Akademische
Ausbildung</t>
  </si>
  <si>
    <t>Lehr-
abschluss</t>
  </si>
  <si>
    <t>Höhere
Schule</t>
  </si>
  <si>
    <t>ausgewl RGS</t>
  </si>
  <si>
    <t xml:space="preserve">Stellenandrang - LS ohne EZ und sof. verf.; OL sof. verf. </t>
  </si>
  <si>
    <t>=WENN(ISTFEHLER(SVERWEIS(AC6;AL!$B$3:$K$82;2;0));"";SVERWEIS(AC6;AL!$B$3:$K$82;2;0))</t>
  </si>
  <si>
    <t>St. Veit</t>
  </si>
  <si>
    <t>Stellenandrang</t>
  </si>
  <si>
    <t>Andrang</t>
  </si>
  <si>
    <t>LS</t>
  </si>
  <si>
    <t>OL</t>
  </si>
  <si>
    <t>01 - Techniker/innen f. Landw., landw. Förderungsbeamt(e)innen</t>
  </si>
  <si>
    <t>02 - Ackerbau-, Tierzucht-, Gartenbauberufe</t>
  </si>
  <si>
    <t>05 - Techniker/innen für Forstwirtschaft</t>
  </si>
  <si>
    <t>06 - Forstarbeiter/innen, Jagd-, Fischerberufe</t>
  </si>
  <si>
    <t>10 - Bergleute und verwandte Berufe</t>
  </si>
  <si>
    <t>11 - Erdöl- und Erdgasgewinner/innen, übrige Tiefbohrer/innen</t>
  </si>
  <si>
    <t>12 - Steingewinner/in</t>
  </si>
  <si>
    <t>13 - Steinbearbeiter/innen und verwandte Berufe</t>
  </si>
  <si>
    <t>14 - Ziegelmacher/innen, Keramiker/innen</t>
  </si>
  <si>
    <t>15 - Glasmacher/innen, Glasbearbeiter/innen</t>
  </si>
  <si>
    <t>27 - Ledererzeuger/innen und Lederbearbeiter/innen</t>
  </si>
  <si>
    <t>28 - Textilberufe</t>
  </si>
  <si>
    <t>29 - Textilberufe</t>
  </si>
  <si>
    <t>30 - Bekleidungshersteller/innen, andere Textilverarbeiter/innen</t>
  </si>
  <si>
    <t>31 - Bekleidungshersteller/innen, andere Textilverarbeiter/innen</t>
  </si>
  <si>
    <t>32 - Schuhmacher/innen, Schuharbeiter/innen</t>
  </si>
  <si>
    <t>33 - Holzstoff-, Papierhersteller/innen, Papierverarbeiter/innen</t>
  </si>
  <si>
    <t>34 - Grafische Berufe</t>
  </si>
  <si>
    <t>35 - Chemie-, Gummiarbeiter/innen, Kunststoffverarbeiter/innen</t>
  </si>
  <si>
    <t>36 - Nahrungs- und Genußmittelhersteller/innen</t>
  </si>
  <si>
    <t>37 - Nahrungs- und Genußmittelhersteller/innen</t>
  </si>
  <si>
    <t>38 - Maschinist(en)innen, Heizer/innen</t>
  </si>
  <si>
    <t>42 - Landverkehrsberufe</t>
  </si>
  <si>
    <t>43 - Wasserverkehrsberufe</t>
  </si>
  <si>
    <t>44 - Luftverkehrsberufe</t>
  </si>
  <si>
    <t>45 - Nachrichtenverkehrsberufe</t>
  </si>
  <si>
    <t>46 - Speditions-, Fremdenverkehrsfachleute (m./w.)</t>
  </si>
  <si>
    <t>47 - Transportarbeiter/innen</t>
  </si>
  <si>
    <t>48 - Boten, Amts-, Büro- und Geschäftsdiener/innen</t>
  </si>
  <si>
    <t>53 - Haushälter/innen, Hausgehilf(en)innen, Hauswart(e)innen</t>
  </si>
  <si>
    <t>57 - Friseur(e)innen, Schönheitspfleger/innen und verw. Berufe</t>
  </si>
  <si>
    <t>58 - Dienstleistungsberufe des Gesundheitswesen</t>
  </si>
  <si>
    <t>59 - Übrige Dienstleistungsberufe</t>
  </si>
  <si>
    <t>60 - Techniker/innen für Montanistik</t>
  </si>
  <si>
    <t>61 - Architekt(en)innen, Techniker/innen für Bauw., Vermessungsw.</t>
  </si>
  <si>
    <t>62 - Techniker/innen für Maschinenbau, Elektronik</t>
  </si>
  <si>
    <t>63 - Techniker/innen für Chemie, Physik, Chemiker, Physiker (m./w.)</t>
  </si>
  <si>
    <t>64 - Techniker/innen, soweit nicht anderweitig eingeordnet</t>
  </si>
  <si>
    <t>65 - Techniker/innen ohne Angabe eines Fachgebietes</t>
  </si>
  <si>
    <t>66 - Techn. u. physikal.-techn. Sonderber., Chemielaborant(en)innen</t>
  </si>
  <si>
    <t>68 - Zeichner/innen</t>
  </si>
  <si>
    <t>71 - Verwaltungsfachbedienstete (m./w.)</t>
  </si>
  <si>
    <t>73 - Sicherheitsorgane (m./w.)</t>
  </si>
  <si>
    <t>75 - Jurist(en)innen, Wirtschaftsberater/innen</t>
  </si>
  <si>
    <t>82 - Berufe des religiösen Dienstes</t>
  </si>
  <si>
    <t>83 - Lehrer/innen, Erzieher/innen ohne Turn-, Sportlehrer/innen</t>
  </si>
  <si>
    <t>84 - Wissenschafter/innen und verwandte Berufe</t>
  </si>
  <si>
    <t>85 - Schriftsteller/innen, Journalist(en)innen, Dolmetscher/innen</t>
  </si>
  <si>
    <t>86 - Bildende Künste und verwandte Berufe</t>
  </si>
  <si>
    <t>87 - Darstellende Künstler/innen, Musiker/innen</t>
  </si>
  <si>
    <t>88 - Turn-, Sportberufe</t>
  </si>
  <si>
    <t>89 - Übrige Unterhaltungsberufe</t>
  </si>
  <si>
    <t>99 - unbestimmt (nur Pst)</t>
  </si>
  <si>
    <t>#</t>
  </si>
  <si>
    <t>Gesamt</t>
  </si>
  <si>
    <t>13 - Steinarbeiter/innen und verwandte Berufe</t>
  </si>
  <si>
    <t>23 - Übrige Metallwarenmacher/innen, Metalloberflächenveredler/innen</t>
  </si>
  <si>
    <t>41 - Handelsvertreter/innen, Werbefachleute, Vermittler/innen und verwandte Berufe</t>
  </si>
  <si>
    <t>57 - Friseur(e)innen, Schönheitspfleger/innen und verwandte Berufe</t>
  </si>
  <si>
    <t>66 - Technische und physikalisch-technische Sonderberufe, Chemielaborant(en)innen</t>
  </si>
  <si>
    <t>01 - Techniker/innen für Landwirtschaft, landwirtschaftliche Förderungsbeamt(e)innen</t>
  </si>
  <si>
    <t>12 - Steingewinner/innen</t>
  </si>
  <si>
    <t>50 - Hoteliers (m./w.), Gastwirt(e)innen und verwandte leitende Berufe</t>
  </si>
  <si>
    <t>58 - Dienstleistungsberufe des Gesundheitswesens</t>
  </si>
  <si>
    <t>61 - Architekt(en)innen, Techniker/innen für Bauwesen, Vermessungswesen</t>
  </si>
  <si>
    <t>71 - Verwaltungsfachbedienstete(m./w.)</t>
  </si>
  <si>
    <t>76 - Tätige Betriebsinhaber/innen, Direktor(en)innen, Geschäftsleiter/innen</t>
  </si>
  <si>
    <t>99 - Unbestimmt</t>
  </si>
  <si>
    <t>Andrang_Orig</t>
  </si>
  <si>
    <t>Lehrstellensuchende</t>
  </si>
  <si>
    <t>Offene Lehrstellen</t>
  </si>
  <si>
    <t>Stellenand. Beschriftung</t>
  </si>
  <si>
    <t>Beruf</t>
  </si>
  <si>
    <t>formel</t>
  </si>
  <si>
    <t>Hilfsberufe</t>
  </si>
  <si>
    <t>Technik</t>
  </si>
  <si>
    <t>Metall/
Elektro</t>
  </si>
  <si>
    <t>Fremden-
verkehr</t>
  </si>
  <si>
    <t>Anzahl_Index</t>
  </si>
  <si>
    <t>Index sortiert</t>
  </si>
  <si>
    <t>bereinigte Liste</t>
  </si>
  <si>
    <t>Jugendliche nach Bezirk gesamt</t>
  </si>
  <si>
    <t>Ältere 50+ nach Bezirk gesamt</t>
  </si>
  <si>
    <t>LS nach Bezirk gesamt</t>
  </si>
  <si>
    <t>OL nach Bezirk gesamt</t>
  </si>
  <si>
    <t>Bezirk</t>
  </si>
  <si>
    <t>Arbeitsmarkt Kärnten - 
Arbeitslose Personen nach Alter, Ausbildung, Lehrstellensuchende, sofort verfügbare offene Lehrstellen nach Berufen, Stellenandrangziffer</t>
  </si>
  <si>
    <t>Bestand arbeitslos vorgemerkter älterer Personen nach Ausbildung und aktuellem Monat.</t>
  </si>
  <si>
    <t>Bestand arbeitslos vorgemerkter Jugendliche &lt;25 nach Berufsgruppen und aktuellem Monat.</t>
  </si>
  <si>
    <t>Bestand arbeitslos vorgemerkter älterer Personen nach Berufsgruppen und aktuellem Monat.</t>
  </si>
  <si>
    <t>sofort verfügbare offene Lehrstellen</t>
  </si>
  <si>
    <t>Bestand* arbeitslos vorgemerkter Jugendlicher &lt;25 nach Ausbildung und aktuellem Monat.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</si>
</sst>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m\/yyyy"/>
    <numFmt numFmtId="165" formatCode="0.0"/>
    <numFmt numFmtId="166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4F9F"/>
      <name val="Verdana"/>
      <family val="2"/>
    </font>
    <font>
      <b/>
      <sz val="16"/>
      <color rgb="FFE4002D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Verdana"/>
      <family val="2"/>
    </font>
    <font>
      <sz val="11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2"/>
      <color rgb="FF004F9F"/>
      <name val="Verdana"/>
      <family val="2"/>
    </font>
    <font>
      <sz val="8"/>
      <color rgb="FF333333"/>
      <name val="Arial"/>
      <family val="2"/>
    </font>
    <font>
      <b/>
      <sz val="8"/>
      <color rgb="FF333333"/>
      <name val="Arial"/>
      <family val="2"/>
    </font>
    <font>
      <b/>
      <sz val="8"/>
      <color rgb="FF454545"/>
      <name val="Arial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9"/>
      <color rgb="FF000000"/>
      <name val="Tahoma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E4002D"/>
      <name val="Calibri"/>
      <family val="2"/>
      <scheme val="minor"/>
    </font>
    <font>
      <b/>
      <sz val="12"/>
      <color rgb="FFE4002D"/>
      <name val="Calibri"/>
      <family val="2"/>
      <scheme val="minor"/>
    </font>
    <font>
      <b/>
      <sz val="12"/>
      <color theme="1"/>
      <name val="Verdana"/>
      <family val="2"/>
    </font>
    <font>
      <b/>
      <sz val="12"/>
      <color rgb="FFE4002D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5F91CB"/>
        <bgColor indexed="64"/>
      </patternFill>
    </fill>
    <fill>
      <patternFill patternType="solid">
        <fgColor rgb="FF004F9F"/>
        <bgColor indexed="64"/>
      </patternFill>
    </fill>
    <fill>
      <patternFill patternType="solid">
        <fgColor rgb="FFE7E5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rgb="FF004F9F"/>
      </top>
      <bottom style="medium">
        <color rgb="FF004F9F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/>
      <right style="thin">
        <color rgb="FFA2C4E0"/>
      </right>
      <top style="thin">
        <color rgb="FF93B1CD"/>
      </top>
      <bottom style="thin">
        <color rgb="FFA2C4E0"/>
      </bottom>
      <diagonal/>
    </border>
    <border>
      <left/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medium">
        <color theme="1" tint="0.499984740745262"/>
      </right>
      <top/>
      <bottom style="thin">
        <color rgb="FFC0C0C0"/>
      </bottom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 style="medium">
        <color theme="1" tint="0.499984740745262"/>
      </right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medium">
        <color theme="1" tint="0.499984740745262"/>
      </left>
      <right style="thin">
        <color rgb="FFEFEFEF"/>
      </right>
      <top style="thin">
        <color rgb="FFC0C0C0"/>
      </top>
      <bottom style="thin">
        <color rgb="FFEFEFEF"/>
      </bottom>
      <diagonal/>
    </border>
    <border>
      <left style="thin">
        <color rgb="FFC0C0C0"/>
      </left>
      <right style="thin">
        <color rgb="FFEFEFEF"/>
      </right>
      <top style="thin">
        <color rgb="FFC0C0C0"/>
      </top>
      <bottom style="thin">
        <color rgb="FFEFEFEF"/>
      </bottom>
      <diagonal/>
    </border>
    <border>
      <left style="thin">
        <color rgb="FFC0C0C0"/>
      </left>
      <right/>
      <top style="thin">
        <color rgb="FFC0C0C0"/>
      </top>
      <bottom style="thin">
        <color rgb="FFEFEFEF"/>
      </bottom>
      <diagonal/>
    </border>
    <border>
      <left style="medium">
        <color rgb="FF80808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rgb="FF808080"/>
      </left>
      <right style="thin">
        <color rgb="FFC0C0C0"/>
      </right>
      <top style="thin">
        <color rgb="FFC0C0C0"/>
      </top>
      <bottom style="thin">
        <color rgb="FFEFEFEF"/>
      </bottom>
      <diagonal/>
    </border>
    <border>
      <left style="medium">
        <color theme="1" tint="0.499984740745262"/>
      </left>
      <right/>
      <top style="thin">
        <color rgb="FFC0C0C0"/>
      </top>
      <bottom style="thin">
        <color rgb="FFEFEFEF"/>
      </bottom>
      <diagonal/>
    </border>
    <border>
      <left style="thin">
        <color rgb="FFC0C0C0"/>
      </left>
      <right style="medium">
        <color theme="1" tint="0.499984740745262"/>
      </right>
      <top style="thin">
        <color rgb="FFC0C0C0"/>
      </top>
      <bottom style="thin">
        <color rgb="FFEFEFEF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medium">
        <color theme="1" tint="0.499984740745262"/>
      </left>
      <right style="thin">
        <color rgb="FFEFEFEF"/>
      </right>
      <top style="thin">
        <color rgb="FFC0C0C0"/>
      </top>
      <bottom style="thin">
        <color rgb="FFC0C0C0"/>
      </bottom>
      <diagonal/>
    </border>
    <border>
      <left style="medium">
        <color theme="1" tint="0.499984740745262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EFEFEF"/>
      </right>
      <top/>
      <bottom/>
      <diagonal/>
    </border>
    <border>
      <left/>
      <right/>
      <top style="medium">
        <color rgb="FF004F9F"/>
      </top>
      <bottom/>
      <diagonal/>
    </border>
    <border>
      <left/>
      <right/>
      <top style="medium">
        <color rgb="FF004F9F"/>
      </top>
      <bottom style="thin">
        <color theme="1" tint="0.499984740745262"/>
      </bottom>
      <diagonal/>
    </border>
    <border>
      <left style="thin">
        <color rgb="FFC0C0C0"/>
      </left>
      <right style="thin">
        <color rgb="FFEFEFEF"/>
      </right>
      <top style="medium">
        <color rgb="FF004F9F"/>
      </top>
      <bottom style="thin">
        <color theme="1" tint="0.499984740745262"/>
      </bottom>
      <diagonal/>
    </border>
    <border>
      <left style="medium">
        <color rgb="FF004F9F"/>
      </left>
      <right/>
      <top style="medium">
        <color rgb="FF004F9F"/>
      </top>
      <bottom style="thin">
        <color theme="1" tint="0.499984740745262"/>
      </bottom>
      <diagonal/>
    </border>
    <border>
      <left style="thin">
        <color rgb="FFC0C0C0"/>
      </left>
      <right style="medium">
        <color rgb="FF004F9F"/>
      </right>
      <top style="medium">
        <color rgb="FF004F9F"/>
      </top>
      <bottom style="thin">
        <color theme="1" tint="0.499984740745262"/>
      </bottom>
      <diagonal/>
    </border>
    <border>
      <left/>
      <right/>
      <top/>
      <bottom style="medium">
        <color rgb="FF004F9F"/>
      </bottom>
      <diagonal/>
    </border>
    <border>
      <left style="medium">
        <color rgb="FF004F9F"/>
      </left>
      <right/>
      <top/>
      <bottom style="medium">
        <color rgb="FF004F9F"/>
      </bottom>
      <diagonal/>
    </border>
    <border>
      <left/>
      <right style="medium">
        <color rgb="FF004F9F"/>
      </right>
      <top/>
      <bottom style="medium">
        <color rgb="FF004F9F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7" fillId="2" borderId="0">
      <alignment horizontal="center" vertical="top"/>
    </xf>
    <xf numFmtId="43" fontId="1" fillId="0" borderId="0" applyFont="0" applyFill="0" applyBorder="0" applyAlignment="0" applyProtection="0"/>
    <xf numFmtId="0" fontId="16" fillId="7" borderId="0">
      <alignment horizontal="left" vertical="top"/>
    </xf>
    <xf numFmtId="0" fontId="11" fillId="5" borderId="0">
      <alignment horizontal="left" vertical="top"/>
    </xf>
    <xf numFmtId="0" fontId="7" fillId="2" borderId="0">
      <alignment horizontal="center" vertical="top"/>
    </xf>
    <xf numFmtId="0" fontId="6" fillId="3" borderId="0">
      <alignment horizontal="left" vertical="top"/>
    </xf>
    <xf numFmtId="0" fontId="7" fillId="4" borderId="0">
      <alignment horizontal="left" vertical="top"/>
    </xf>
    <xf numFmtId="0" fontId="7" fillId="2" borderId="0">
      <alignment horizontal="center" vertical="top"/>
    </xf>
    <xf numFmtId="0" fontId="6" fillId="3" borderId="0">
      <alignment horizontal="left" vertical="top"/>
    </xf>
    <xf numFmtId="0" fontId="7" fillId="4" borderId="0">
      <alignment horizontal="left" vertical="top"/>
    </xf>
    <xf numFmtId="0" fontId="7" fillId="2" borderId="0">
      <alignment horizontal="center" vertical="top"/>
    </xf>
    <xf numFmtId="0" fontId="7" fillId="2" borderId="0">
      <alignment horizontal="center" vertical="top"/>
    </xf>
    <xf numFmtId="0" fontId="7" fillId="2" borderId="0">
      <alignment horizontal="center" vertical="top"/>
    </xf>
    <xf numFmtId="0" fontId="7" fillId="2" borderId="0">
      <alignment horizontal="center" vertical="top"/>
    </xf>
    <xf numFmtId="0" fontId="7" fillId="2" borderId="0">
      <alignment horizontal="center" vertical="top"/>
    </xf>
    <xf numFmtId="0" fontId="7" fillId="2" borderId="0">
      <alignment horizontal="center" vertical="top"/>
    </xf>
    <xf numFmtId="0" fontId="6" fillId="3" borderId="0">
      <alignment horizontal="left" vertical="top"/>
    </xf>
    <xf numFmtId="0" fontId="7" fillId="4" borderId="0">
      <alignment horizontal="left" vertical="top"/>
    </xf>
    <xf numFmtId="0" fontId="6" fillId="2" borderId="0">
      <alignment horizontal="right" vertical="top"/>
    </xf>
    <xf numFmtId="0" fontId="7" fillId="4" borderId="0">
      <alignment horizontal="right" vertical="top"/>
    </xf>
    <xf numFmtId="0" fontId="6" fillId="3" borderId="0">
      <alignment horizontal="left" vertical="top"/>
    </xf>
    <xf numFmtId="0" fontId="7" fillId="4" borderId="0">
      <alignment horizontal="left" vertical="top"/>
    </xf>
    <xf numFmtId="0" fontId="6" fillId="2" borderId="0">
      <alignment horizontal="right" vertical="top"/>
    </xf>
    <xf numFmtId="0" fontId="7" fillId="4" borderId="0">
      <alignment horizontal="right" vertical="top"/>
    </xf>
    <xf numFmtId="0" fontId="6" fillId="3" borderId="0">
      <alignment horizontal="left" vertical="top"/>
    </xf>
    <xf numFmtId="0" fontId="7" fillId="4" borderId="0">
      <alignment horizontal="left" vertical="top"/>
    </xf>
    <xf numFmtId="0" fontId="6" fillId="2" borderId="0">
      <alignment horizontal="right" vertical="top"/>
    </xf>
    <xf numFmtId="0" fontId="7" fillId="4" borderId="0">
      <alignment horizontal="right" vertical="top"/>
    </xf>
    <xf numFmtId="0" fontId="6" fillId="3" borderId="0">
      <alignment horizontal="left" vertical="top"/>
    </xf>
    <xf numFmtId="0" fontId="7" fillId="4" borderId="0">
      <alignment horizontal="left" vertical="top"/>
    </xf>
    <xf numFmtId="0" fontId="6" fillId="2" borderId="0">
      <alignment horizontal="right" vertical="top"/>
    </xf>
    <xf numFmtId="0" fontId="7" fillId="4" borderId="0">
      <alignment horizontal="right" vertical="top"/>
    </xf>
    <xf numFmtId="0" fontId="6" fillId="3" borderId="0">
      <alignment horizontal="left" vertical="top"/>
    </xf>
    <xf numFmtId="0" fontId="7" fillId="4" borderId="0">
      <alignment horizontal="left" vertical="top"/>
    </xf>
    <xf numFmtId="0" fontId="6" fillId="2" borderId="0">
      <alignment horizontal="right" vertical="top"/>
    </xf>
    <xf numFmtId="0" fontId="7" fillId="4" borderId="0">
      <alignment horizontal="right" vertical="top"/>
    </xf>
    <xf numFmtId="0" fontId="6" fillId="3" borderId="0">
      <alignment horizontal="left" vertical="top"/>
    </xf>
    <xf numFmtId="0" fontId="7" fillId="4" borderId="0">
      <alignment horizontal="left" vertical="top"/>
    </xf>
    <xf numFmtId="0" fontId="6" fillId="2" borderId="0">
      <alignment horizontal="right" vertical="top"/>
    </xf>
    <xf numFmtId="0" fontId="7" fillId="4" borderId="0">
      <alignment horizontal="right" vertical="top"/>
    </xf>
    <xf numFmtId="0" fontId="6" fillId="3" borderId="0">
      <alignment horizontal="left" vertical="top"/>
    </xf>
    <xf numFmtId="0" fontId="7" fillId="4" borderId="0">
      <alignment horizontal="left" vertical="top"/>
    </xf>
    <xf numFmtId="0" fontId="6" fillId="2" borderId="0">
      <alignment horizontal="right" vertical="top"/>
    </xf>
    <xf numFmtId="0" fontId="7" fillId="4" borderId="0">
      <alignment horizontal="right" vertical="top"/>
    </xf>
  </cellStyleXfs>
  <cellXfs count="259">
    <xf numFmtId="0" fontId="0" fillId="0" borderId="0" xfId="0"/>
    <xf numFmtId="0" fontId="10" fillId="0" borderId="2" xfId="0" applyFont="1" applyBorder="1" applyAlignment="1">
      <alignment wrapText="1"/>
    </xf>
    <xf numFmtId="0" fontId="22" fillId="0" borderId="7" xfId="0" applyFont="1" applyBorder="1"/>
    <xf numFmtId="165" fontId="0" fillId="0" borderId="0" xfId="0" applyNumberFormat="1"/>
    <xf numFmtId="0" fontId="2" fillId="0" borderId="0" xfId="0" applyFont="1"/>
    <xf numFmtId="0" fontId="0" fillId="0" borderId="0" xfId="0" applyBorder="1"/>
    <xf numFmtId="0" fontId="0" fillId="0" borderId="0" xfId="0" applyProtection="1">
      <protection locked="0"/>
    </xf>
    <xf numFmtId="165" fontId="0" fillId="0" borderId="0" xfId="0" applyNumberFormat="1" applyBorder="1"/>
    <xf numFmtId="0" fontId="0" fillId="0" borderId="0" xfId="0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" fontId="0" fillId="0" borderId="0" xfId="0" applyNumberFormat="1" applyBorder="1"/>
    <xf numFmtId="9" fontId="0" fillId="0" borderId="0" xfId="1" applyFont="1"/>
    <xf numFmtId="1" fontId="0" fillId="0" borderId="0" xfId="0" applyNumberFormat="1"/>
    <xf numFmtId="166" fontId="0" fillId="0" borderId="0" xfId="0" applyNumberFormat="1"/>
    <xf numFmtId="1" fontId="0" fillId="0" borderId="0" xfId="0" applyNumberFormat="1" applyBorder="1" applyAlignment="1">
      <alignment vertical="top" wrapText="1"/>
    </xf>
    <xf numFmtId="9" fontId="4" fillId="0" borderId="0" xfId="1" applyFont="1" applyAlignment="1">
      <alignment horizontal="center" vertical="center"/>
    </xf>
    <xf numFmtId="1" fontId="0" fillId="0" borderId="0" xfId="0" applyNumberFormat="1" applyAlignment="1">
      <alignment vertical="top" wrapText="1"/>
    </xf>
    <xf numFmtId="1" fontId="0" fillId="0" borderId="0" xfId="0" applyNumberFormat="1" applyAlignment="1">
      <alignment horizontal="left" vertical="top" wrapText="1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6" xfId="0" applyFont="1" applyBorder="1"/>
    <xf numFmtId="0" fontId="10" fillId="0" borderId="5" xfId="0" applyFont="1" applyBorder="1"/>
    <xf numFmtId="0" fontId="10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3" fontId="0" fillId="0" borderId="8" xfId="0" applyNumberForma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0" fontId="12" fillId="6" borderId="19" xfId="0" applyFont="1" applyFill="1" applyBorder="1" applyAlignment="1">
      <alignment vertical="center" wrapText="1"/>
    </xf>
    <xf numFmtId="165" fontId="13" fillId="0" borderId="20" xfId="0" applyNumberFormat="1" applyFont="1" applyBorder="1" applyAlignment="1">
      <alignment vertical="center" wrapText="1"/>
    </xf>
    <xf numFmtId="165" fontId="13" fillId="0" borderId="21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165" fontId="0" fillId="0" borderId="0" xfId="0" quotePrefix="1" applyNumberFormat="1"/>
    <xf numFmtId="0" fontId="15" fillId="0" borderId="1" xfId="0" applyFont="1" applyBorder="1"/>
    <xf numFmtId="165" fontId="15" fillId="0" borderId="1" xfId="0" applyNumberFormat="1" applyFont="1" applyBorder="1" applyAlignment="1">
      <alignment horizontal="center"/>
    </xf>
    <xf numFmtId="165" fontId="15" fillId="0" borderId="1" xfId="0" applyNumberFormat="1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0" xfId="0" applyFon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4" fillId="0" borderId="0" xfId="0" quotePrefix="1" applyFont="1"/>
    <xf numFmtId="0" fontId="0" fillId="0" borderId="0" xfId="0" applyAlignment="1">
      <alignment horizontal="center" vertical="center" wrapText="1"/>
    </xf>
    <xf numFmtId="165" fontId="0" fillId="0" borderId="24" xfId="0" applyNumberFormat="1" applyBorder="1" applyAlignment="1">
      <alignment horizontal="center" vertical="center" wrapText="1"/>
    </xf>
    <xf numFmtId="165" fontId="0" fillId="0" borderId="25" xfId="0" applyNumberFormat="1" applyBorder="1" applyAlignment="1">
      <alignment horizontal="center" vertical="center" wrapText="1"/>
    </xf>
    <xf numFmtId="165" fontId="0" fillId="0" borderId="26" xfId="0" applyNumberFormat="1" applyBorder="1" applyAlignment="1">
      <alignment horizontal="center" vertical="center" wrapText="1"/>
    </xf>
    <xf numFmtId="165" fontId="17" fillId="0" borderId="24" xfId="0" applyNumberFormat="1" applyFont="1" applyBorder="1" applyAlignment="1">
      <alignment horizontal="center" vertical="center" wrapText="1"/>
    </xf>
    <xf numFmtId="165" fontId="17" fillId="0" borderId="25" xfId="0" applyNumberFormat="1" applyFont="1" applyBorder="1" applyAlignment="1">
      <alignment horizontal="center" vertical="center" wrapText="1"/>
    </xf>
    <xf numFmtId="165" fontId="17" fillId="0" borderId="26" xfId="0" applyNumberFormat="1" applyFont="1" applyBorder="1" applyAlignment="1">
      <alignment horizontal="center" vertical="center" wrapText="1"/>
    </xf>
    <xf numFmtId="0" fontId="16" fillId="7" borderId="27" xfId="4" applyBorder="1">
      <alignment horizontal="left" vertical="top"/>
    </xf>
    <xf numFmtId="165" fontId="0" fillId="0" borderId="28" xfId="0" applyNumberFormat="1" applyFill="1" applyBorder="1" applyAlignment="1">
      <alignment horizontal="center" vertical="top"/>
    </xf>
    <xf numFmtId="1" fontId="0" fillId="0" borderId="29" xfId="0" applyNumberFormat="1" applyFill="1" applyBorder="1"/>
    <xf numFmtId="1" fontId="0" fillId="0" borderId="30" xfId="0" applyNumberFormat="1" applyFill="1" applyBorder="1"/>
    <xf numFmtId="165" fontId="0" fillId="0" borderId="31" xfId="0" applyNumberFormat="1" applyFill="1" applyBorder="1" applyAlignment="1">
      <alignment horizontal="center" vertical="top"/>
    </xf>
    <xf numFmtId="165" fontId="0" fillId="0" borderId="32" xfId="0" applyNumberFormat="1" applyFill="1" applyBorder="1" applyAlignment="1">
      <alignment horizontal="center" vertical="top"/>
    </xf>
    <xf numFmtId="165" fontId="18" fillId="0" borderId="33" xfId="0" applyNumberFormat="1" applyFont="1" applyFill="1" applyBorder="1" applyAlignment="1">
      <alignment horizontal="center" vertical="top"/>
    </xf>
    <xf numFmtId="1" fontId="0" fillId="0" borderId="34" xfId="0" applyNumberFormat="1" applyFill="1" applyBorder="1"/>
    <xf numFmtId="0" fontId="16" fillId="7" borderId="21" xfId="4" applyBorder="1">
      <alignment horizontal="left" vertical="top"/>
    </xf>
    <xf numFmtId="0" fontId="16" fillId="7" borderId="35" xfId="4" applyBorder="1">
      <alignment horizontal="left" vertical="top"/>
    </xf>
    <xf numFmtId="0" fontId="16" fillId="7" borderId="36" xfId="4" applyBorder="1">
      <alignment horizontal="left" vertical="top"/>
    </xf>
    <xf numFmtId="165" fontId="0" fillId="0" borderId="37" xfId="0" applyNumberFormat="1" applyFill="1" applyBorder="1" applyAlignment="1">
      <alignment horizontal="center" vertical="top"/>
    </xf>
    <xf numFmtId="165" fontId="18" fillId="0" borderId="38" xfId="0" applyNumberFormat="1" applyFont="1" applyFill="1" applyBorder="1" applyAlignment="1">
      <alignment horizontal="center" vertical="top"/>
    </xf>
    <xf numFmtId="0" fontId="0" fillId="0" borderId="25" xfId="0" applyBorder="1"/>
    <xf numFmtId="165" fontId="0" fillId="8" borderId="0" xfId="0" applyNumberFormat="1" applyFill="1" applyBorder="1" applyAlignment="1">
      <alignment horizontal="center" vertical="top"/>
    </xf>
    <xf numFmtId="1" fontId="0" fillId="0" borderId="39" xfId="0" applyNumberFormat="1" applyFill="1" applyBorder="1"/>
    <xf numFmtId="1" fontId="0" fillId="0" borderId="0" xfId="0" quotePrefix="1" applyNumberFormat="1"/>
    <xf numFmtId="165" fontId="0" fillId="8" borderId="25" xfId="0" applyNumberFormat="1" applyFill="1" applyBorder="1" applyAlignment="1">
      <alignment horizontal="center" vertical="top"/>
    </xf>
    <xf numFmtId="165" fontId="0" fillId="8" borderId="25" xfId="0" applyNumberFormat="1" applyFill="1" applyBorder="1"/>
    <xf numFmtId="165" fontId="18" fillId="0" borderId="41" xfId="0" applyNumberFormat="1" applyFont="1" applyFill="1" applyBorder="1" applyAlignment="1">
      <alignment horizontal="center" vertical="center"/>
    </xf>
    <xf numFmtId="166" fontId="18" fillId="0" borderId="42" xfId="3" applyNumberFormat="1" applyFont="1" applyFill="1" applyBorder="1" applyAlignment="1">
      <alignment horizontal="center" vertical="center"/>
    </xf>
    <xf numFmtId="165" fontId="18" fillId="0" borderId="43" xfId="0" applyNumberFormat="1" applyFont="1" applyFill="1" applyBorder="1" applyAlignment="1">
      <alignment horizontal="center" vertical="center"/>
    </xf>
    <xf numFmtId="166" fontId="18" fillId="0" borderId="44" xfId="3" applyNumberFormat="1" applyFont="1" applyFill="1" applyBorder="1" applyAlignment="1">
      <alignment horizontal="center" vertical="center"/>
    </xf>
    <xf numFmtId="0" fontId="13" fillId="0" borderId="0" xfId="0" applyFont="1"/>
    <xf numFmtId="0" fontId="20" fillId="0" borderId="0" xfId="0" applyFont="1"/>
    <xf numFmtId="0" fontId="21" fillId="0" borderId="0" xfId="0" applyFont="1"/>
    <xf numFmtId="0" fontId="0" fillId="0" borderId="2" xfId="0" applyBorder="1"/>
    <xf numFmtId="0" fontId="0" fillId="0" borderId="5" xfId="0" applyBorder="1"/>
    <xf numFmtId="0" fontId="0" fillId="0" borderId="0" xfId="0"/>
    <xf numFmtId="0" fontId="19" fillId="0" borderId="0" xfId="0" applyFont="1" applyAlignment="1"/>
    <xf numFmtId="164" fontId="3" fillId="0" borderId="0" xfId="0" applyNumberFormat="1" applyFont="1" applyBorder="1" applyAlignment="1"/>
    <xf numFmtId="165" fontId="23" fillId="0" borderId="0" xfId="0" applyNumberFormat="1" applyFont="1"/>
    <xf numFmtId="166" fontId="23" fillId="0" borderId="0" xfId="3" applyNumberFormat="1" applyFont="1"/>
    <xf numFmtId="0" fontId="0" fillId="0" borderId="0" xfId="0" applyAlignment="1"/>
    <xf numFmtId="0" fontId="27" fillId="0" borderId="0" xfId="0" applyFont="1"/>
    <xf numFmtId="166" fontId="28" fillId="0" borderId="0" xfId="0" applyNumberFormat="1" applyFont="1"/>
    <xf numFmtId="165" fontId="25" fillId="0" borderId="0" xfId="0" applyNumberFormat="1" applyFont="1"/>
    <xf numFmtId="166" fontId="15" fillId="0" borderId="0" xfId="0" applyNumberFormat="1" applyFont="1"/>
    <xf numFmtId="165" fontId="27" fillId="0" borderId="0" xfId="0" applyNumberFormat="1" applyFont="1" applyAlignment="1"/>
    <xf numFmtId="0" fontId="19" fillId="9" borderId="0" xfId="0" applyFont="1" applyFill="1" applyAlignment="1" applyProtection="1">
      <protection locked="0"/>
    </xf>
    <xf numFmtId="0" fontId="6" fillId="3" borderId="2" xfId="18" applyBorder="1">
      <alignment horizontal="left" vertical="top"/>
    </xf>
    <xf numFmtId="0" fontId="7" fillId="2" borderId="3" xfId="14" applyBorder="1">
      <alignment horizontal="center" vertical="top"/>
    </xf>
    <xf numFmtId="0" fontId="7" fillId="4" borderId="2" xfId="19" applyBorder="1">
      <alignment horizontal="left" vertical="top"/>
    </xf>
    <xf numFmtId="0" fontId="6" fillId="3" borderId="6" xfId="18" applyBorder="1">
      <alignment horizontal="left" vertical="top"/>
    </xf>
    <xf numFmtId="0" fontId="6" fillId="3" borderId="5" xfId="18" applyBorder="1">
      <alignment horizontal="left" vertical="top"/>
    </xf>
    <xf numFmtId="0" fontId="6" fillId="3" borderId="7" xfId="18" applyBorder="1">
      <alignment horizontal="left" vertical="top"/>
    </xf>
    <xf numFmtId="0" fontId="7" fillId="4" borderId="4" xfId="19" applyBorder="1">
      <alignment horizontal="left" vertical="top"/>
    </xf>
    <xf numFmtId="3" fontId="6" fillId="2" borderId="8" xfId="20" applyNumberFormat="1" applyBorder="1">
      <alignment horizontal="right" vertical="top"/>
    </xf>
    <xf numFmtId="3" fontId="6" fillId="2" borderId="10" xfId="20" applyNumberFormat="1" applyBorder="1">
      <alignment horizontal="right" vertical="top"/>
    </xf>
    <xf numFmtId="3" fontId="6" fillId="2" borderId="12" xfId="20" applyNumberFormat="1" applyBorder="1">
      <alignment horizontal="right" vertical="top"/>
    </xf>
    <xf numFmtId="3" fontId="7" fillId="4" borderId="13" xfId="21" applyNumberFormat="1" applyBorder="1">
      <alignment horizontal="right" vertical="top"/>
    </xf>
    <xf numFmtId="3" fontId="6" fillId="2" borderId="9" xfId="20" applyNumberFormat="1" applyBorder="1">
      <alignment horizontal="right" vertical="top"/>
    </xf>
    <xf numFmtId="3" fontId="6" fillId="2" borderId="11" xfId="20" applyNumberFormat="1" applyBorder="1">
      <alignment horizontal="right" vertical="top"/>
    </xf>
    <xf numFmtId="3" fontId="6" fillId="2" borderId="14" xfId="20" applyNumberFormat="1" applyBorder="1">
      <alignment horizontal="right" vertical="top"/>
    </xf>
    <xf numFmtId="3" fontId="7" fillId="4" borderId="15" xfId="21" applyNumberFormat="1" applyBorder="1">
      <alignment horizontal="right" vertical="top"/>
    </xf>
    <xf numFmtId="3" fontId="7" fillId="4" borderId="16" xfId="21" applyNumberFormat="1" applyBorder="1">
      <alignment horizontal="right" vertical="top"/>
    </xf>
    <xf numFmtId="3" fontId="7" fillId="4" borderId="17" xfId="21" applyNumberFormat="1" applyBorder="1">
      <alignment horizontal="right" vertical="top"/>
    </xf>
    <xf numFmtId="3" fontId="7" fillId="4" borderId="18" xfId="21" applyNumberFormat="1" applyBorder="1">
      <alignment horizontal="right" vertical="top"/>
    </xf>
    <xf numFmtId="0" fontId="6" fillId="3" borderId="2" xfId="22" applyBorder="1">
      <alignment horizontal="left" vertical="top"/>
    </xf>
    <xf numFmtId="0" fontId="7" fillId="2" borderId="3" xfId="15" applyBorder="1">
      <alignment horizontal="center" vertical="top"/>
    </xf>
    <xf numFmtId="0" fontId="7" fillId="4" borderId="2" xfId="23" applyBorder="1">
      <alignment horizontal="left" vertical="top"/>
    </xf>
    <xf numFmtId="0" fontId="6" fillId="3" borderId="6" xfId="22" applyBorder="1">
      <alignment horizontal="left" vertical="top"/>
    </xf>
    <xf numFmtId="0" fontId="6" fillId="3" borderId="5" xfId="22" applyBorder="1">
      <alignment horizontal="left" vertical="top"/>
    </xf>
    <xf numFmtId="0" fontId="6" fillId="3" borderId="7" xfId="22" applyBorder="1">
      <alignment horizontal="left" vertical="top"/>
    </xf>
    <xf numFmtId="0" fontId="7" fillId="4" borderId="4" xfId="23" applyBorder="1">
      <alignment horizontal="left" vertical="top"/>
    </xf>
    <xf numFmtId="3" fontId="6" fillId="2" borderId="8" xfId="24" applyNumberFormat="1" applyBorder="1">
      <alignment horizontal="right" vertical="top"/>
    </xf>
    <xf numFmtId="3" fontId="6" fillId="2" borderId="10" xfId="24" applyNumberFormat="1" applyBorder="1">
      <alignment horizontal="right" vertical="top"/>
    </xf>
    <xf numFmtId="3" fontId="6" fillId="2" borderId="12" xfId="24" applyNumberFormat="1" applyBorder="1">
      <alignment horizontal="right" vertical="top"/>
    </xf>
    <xf numFmtId="3" fontId="7" fillId="4" borderId="13" xfId="25" applyNumberFormat="1" applyBorder="1">
      <alignment horizontal="right" vertical="top"/>
    </xf>
    <xf numFmtId="3" fontId="6" fillId="2" borderId="9" xfId="24" applyNumberFormat="1" applyBorder="1">
      <alignment horizontal="right" vertical="top"/>
    </xf>
    <xf numFmtId="3" fontId="6" fillId="2" borderId="11" xfId="24" applyNumberFormat="1" applyBorder="1">
      <alignment horizontal="right" vertical="top"/>
    </xf>
    <xf numFmtId="3" fontId="6" fillId="2" borderId="14" xfId="24" applyNumberFormat="1" applyBorder="1">
      <alignment horizontal="right" vertical="top"/>
    </xf>
    <xf numFmtId="3" fontId="7" fillId="4" borderId="15" xfId="25" applyNumberFormat="1" applyBorder="1">
      <alignment horizontal="right" vertical="top"/>
    </xf>
    <xf numFmtId="3" fontId="7" fillId="4" borderId="16" xfId="25" applyNumberFormat="1" applyBorder="1">
      <alignment horizontal="right" vertical="top"/>
    </xf>
    <xf numFmtId="3" fontId="7" fillId="4" borderId="17" xfId="25" applyNumberFormat="1" applyBorder="1">
      <alignment horizontal="right" vertical="top"/>
    </xf>
    <xf numFmtId="3" fontId="7" fillId="4" borderId="18" xfId="25" applyNumberFormat="1" applyBorder="1">
      <alignment horizontal="right" vertical="top"/>
    </xf>
    <xf numFmtId="0" fontId="6" fillId="3" borderId="2" xfId="26" applyBorder="1">
      <alignment horizontal="left" vertical="top"/>
    </xf>
    <xf numFmtId="0" fontId="7" fillId="2" borderId="3" xfId="2" applyBorder="1">
      <alignment horizontal="center" vertical="top"/>
    </xf>
    <xf numFmtId="0" fontId="7" fillId="4" borderId="2" xfId="27" applyBorder="1">
      <alignment horizontal="left" vertical="top"/>
    </xf>
    <xf numFmtId="0" fontId="6" fillId="3" borderId="6" xfId="26" applyBorder="1">
      <alignment horizontal="left" vertical="top"/>
    </xf>
    <xf numFmtId="0" fontId="6" fillId="3" borderId="5" xfId="26" applyBorder="1">
      <alignment horizontal="left" vertical="top"/>
    </xf>
    <xf numFmtId="0" fontId="6" fillId="3" borderId="7" xfId="26" applyBorder="1">
      <alignment horizontal="left" vertical="top"/>
    </xf>
    <xf numFmtId="0" fontId="7" fillId="4" borderId="4" xfId="27" applyBorder="1">
      <alignment horizontal="left" vertical="top"/>
    </xf>
    <xf numFmtId="3" fontId="6" fillId="2" borderId="8" xfId="28" applyNumberFormat="1" applyBorder="1">
      <alignment horizontal="right" vertical="top"/>
    </xf>
    <xf numFmtId="3" fontId="6" fillId="2" borderId="10" xfId="28" applyNumberFormat="1" applyBorder="1">
      <alignment horizontal="right" vertical="top"/>
    </xf>
    <xf numFmtId="3" fontId="6" fillId="2" borderId="12" xfId="28" applyNumberFormat="1" applyBorder="1">
      <alignment horizontal="right" vertical="top"/>
    </xf>
    <xf numFmtId="3" fontId="7" fillId="4" borderId="13" xfId="29" applyNumberFormat="1" applyBorder="1">
      <alignment horizontal="right" vertical="top"/>
    </xf>
    <xf numFmtId="3" fontId="6" fillId="2" borderId="9" xfId="28" applyNumberFormat="1" applyBorder="1">
      <alignment horizontal="right" vertical="top"/>
    </xf>
    <xf numFmtId="3" fontId="6" fillId="2" borderId="11" xfId="28" applyNumberFormat="1" applyBorder="1">
      <alignment horizontal="right" vertical="top"/>
    </xf>
    <xf numFmtId="3" fontId="6" fillId="2" borderId="14" xfId="28" applyNumberFormat="1" applyBorder="1">
      <alignment horizontal="right" vertical="top"/>
    </xf>
    <xf numFmtId="3" fontId="7" fillId="4" borderId="15" xfId="29" applyNumberFormat="1" applyBorder="1">
      <alignment horizontal="right" vertical="top"/>
    </xf>
    <xf numFmtId="3" fontId="7" fillId="4" borderId="16" xfId="29" applyNumberFormat="1" applyBorder="1">
      <alignment horizontal="right" vertical="top"/>
    </xf>
    <xf numFmtId="3" fontId="7" fillId="4" borderId="17" xfId="29" applyNumberFormat="1" applyBorder="1">
      <alignment horizontal="right" vertical="top"/>
    </xf>
    <xf numFmtId="3" fontId="7" fillId="4" borderId="18" xfId="29" applyNumberFormat="1" applyBorder="1">
      <alignment horizontal="right" vertical="top"/>
    </xf>
    <xf numFmtId="0" fontId="6" fillId="3" borderId="2" xfId="30" applyBorder="1">
      <alignment horizontal="left" vertical="top"/>
    </xf>
    <xf numFmtId="0" fontId="7" fillId="2" borderId="3" xfId="16" applyBorder="1">
      <alignment horizontal="center" vertical="top"/>
    </xf>
    <xf numFmtId="0" fontId="7" fillId="4" borderId="2" xfId="31" applyBorder="1">
      <alignment horizontal="left" vertical="top"/>
    </xf>
    <xf numFmtId="0" fontId="6" fillId="3" borderId="6" xfId="30" applyBorder="1">
      <alignment horizontal="left" vertical="top"/>
    </xf>
    <xf numFmtId="0" fontId="6" fillId="3" borderId="5" xfId="30" applyBorder="1">
      <alignment horizontal="left" vertical="top"/>
    </xf>
    <xf numFmtId="0" fontId="6" fillId="3" borderId="7" xfId="30" applyBorder="1">
      <alignment horizontal="left" vertical="top"/>
    </xf>
    <xf numFmtId="0" fontId="7" fillId="4" borderId="4" xfId="31" applyBorder="1">
      <alignment horizontal="left" vertical="top"/>
    </xf>
    <xf numFmtId="3" fontId="6" fillId="2" borderId="8" xfId="32" applyNumberFormat="1" applyBorder="1">
      <alignment horizontal="right" vertical="top"/>
    </xf>
    <xf numFmtId="3" fontId="6" fillId="2" borderId="10" xfId="32" applyNumberFormat="1" applyBorder="1">
      <alignment horizontal="right" vertical="top"/>
    </xf>
    <xf numFmtId="3" fontId="6" fillId="2" borderId="12" xfId="32" applyNumberFormat="1" applyBorder="1">
      <alignment horizontal="right" vertical="top"/>
    </xf>
    <xf numFmtId="3" fontId="7" fillId="4" borderId="13" xfId="33" applyNumberFormat="1" applyBorder="1">
      <alignment horizontal="right" vertical="top"/>
    </xf>
    <xf numFmtId="3" fontId="6" fillId="2" borderId="9" xfId="32" applyNumberFormat="1" applyBorder="1">
      <alignment horizontal="right" vertical="top"/>
    </xf>
    <xf numFmtId="3" fontId="6" fillId="2" borderId="11" xfId="32" applyNumberFormat="1" applyBorder="1">
      <alignment horizontal="right" vertical="top"/>
    </xf>
    <xf numFmtId="3" fontId="6" fillId="2" borderId="14" xfId="32" applyNumberFormat="1" applyBorder="1">
      <alignment horizontal="right" vertical="top"/>
    </xf>
    <xf numFmtId="3" fontId="7" fillId="4" borderId="15" xfId="33" applyNumberFormat="1" applyBorder="1">
      <alignment horizontal="right" vertical="top"/>
    </xf>
    <xf numFmtId="3" fontId="7" fillId="4" borderId="16" xfId="33" applyNumberFormat="1" applyBorder="1">
      <alignment horizontal="right" vertical="top"/>
    </xf>
    <xf numFmtId="3" fontId="7" fillId="4" borderId="17" xfId="33" applyNumberFormat="1" applyBorder="1">
      <alignment horizontal="right" vertical="top"/>
    </xf>
    <xf numFmtId="3" fontId="7" fillId="4" borderId="18" xfId="33" applyNumberFormat="1" applyBorder="1">
      <alignment horizontal="right" vertical="top"/>
    </xf>
    <xf numFmtId="0" fontId="6" fillId="3" borderId="2" xfId="34" applyBorder="1">
      <alignment horizontal="left" vertical="top"/>
    </xf>
    <xf numFmtId="0" fontId="7" fillId="2" borderId="3" xfId="17" applyBorder="1">
      <alignment horizontal="center" vertical="top"/>
    </xf>
    <xf numFmtId="0" fontId="7" fillId="4" borderId="2" xfId="35" applyBorder="1">
      <alignment horizontal="left" vertical="top"/>
    </xf>
    <xf numFmtId="0" fontId="6" fillId="3" borderId="6" xfId="34" applyBorder="1">
      <alignment horizontal="left" vertical="top"/>
    </xf>
    <xf numFmtId="0" fontId="6" fillId="3" borderId="5" xfId="34" applyBorder="1">
      <alignment horizontal="left" vertical="top"/>
    </xf>
    <xf numFmtId="0" fontId="6" fillId="3" borderId="7" xfId="34" applyBorder="1">
      <alignment horizontal="left" vertical="top"/>
    </xf>
    <xf numFmtId="0" fontId="7" fillId="4" borderId="4" xfId="35" applyBorder="1">
      <alignment horizontal="left" vertical="top"/>
    </xf>
    <xf numFmtId="3" fontId="6" fillId="2" borderId="8" xfId="36" applyNumberFormat="1" applyBorder="1">
      <alignment horizontal="right" vertical="top"/>
    </xf>
    <xf numFmtId="3" fontId="6" fillId="2" borderId="10" xfId="36" applyNumberFormat="1" applyBorder="1">
      <alignment horizontal="right" vertical="top"/>
    </xf>
    <xf numFmtId="3" fontId="6" fillId="2" borderId="12" xfId="36" applyNumberFormat="1" applyBorder="1">
      <alignment horizontal="right" vertical="top"/>
    </xf>
    <xf numFmtId="3" fontId="7" fillId="4" borderId="13" xfId="37" applyNumberFormat="1" applyBorder="1">
      <alignment horizontal="right" vertical="top"/>
    </xf>
    <xf numFmtId="3" fontId="6" fillId="2" borderId="9" xfId="36" applyNumberFormat="1" applyBorder="1">
      <alignment horizontal="right" vertical="top"/>
    </xf>
    <xf numFmtId="3" fontId="6" fillId="2" borderId="11" xfId="36" applyNumberFormat="1" applyBorder="1">
      <alignment horizontal="right" vertical="top"/>
    </xf>
    <xf numFmtId="3" fontId="6" fillId="2" borderId="14" xfId="36" applyNumberFormat="1" applyBorder="1">
      <alignment horizontal="right" vertical="top"/>
    </xf>
    <xf numFmtId="3" fontId="7" fillId="4" borderId="15" xfId="37" applyNumberFormat="1" applyBorder="1">
      <alignment horizontal="right" vertical="top"/>
    </xf>
    <xf numFmtId="3" fontId="7" fillId="4" borderId="16" xfId="37" applyNumberFormat="1" applyBorder="1">
      <alignment horizontal="right" vertical="top"/>
    </xf>
    <xf numFmtId="3" fontId="7" fillId="4" borderId="17" xfId="37" applyNumberFormat="1" applyBorder="1">
      <alignment horizontal="right" vertical="top"/>
    </xf>
    <xf numFmtId="3" fontId="7" fillId="4" borderId="18" xfId="37" applyNumberFormat="1" applyBorder="1">
      <alignment horizontal="right" vertical="top"/>
    </xf>
    <xf numFmtId="0" fontId="6" fillId="3" borderId="2" xfId="38" applyBorder="1">
      <alignment horizontal="left" vertical="top"/>
    </xf>
    <xf numFmtId="0" fontId="7" fillId="2" borderId="3" xfId="12" applyBorder="1">
      <alignment horizontal="center" vertical="top"/>
    </xf>
    <xf numFmtId="0" fontId="7" fillId="4" borderId="2" xfId="39" applyBorder="1">
      <alignment horizontal="left" vertical="top"/>
    </xf>
    <xf numFmtId="0" fontId="6" fillId="3" borderId="6" xfId="38" applyBorder="1">
      <alignment horizontal="left" vertical="top"/>
    </xf>
    <xf numFmtId="0" fontId="6" fillId="3" borderId="5" xfId="38" applyBorder="1">
      <alignment horizontal="left" vertical="top"/>
    </xf>
    <xf numFmtId="0" fontId="6" fillId="3" borderId="7" xfId="38" applyBorder="1">
      <alignment horizontal="left" vertical="top"/>
    </xf>
    <xf numFmtId="0" fontId="7" fillId="4" borderId="4" xfId="39" applyBorder="1">
      <alignment horizontal="left" vertical="top"/>
    </xf>
    <xf numFmtId="3" fontId="6" fillId="2" borderId="8" xfId="40" applyNumberFormat="1" applyBorder="1">
      <alignment horizontal="right" vertical="top"/>
    </xf>
    <xf numFmtId="3" fontId="6" fillId="2" borderId="10" xfId="40" applyNumberFormat="1" applyBorder="1">
      <alignment horizontal="right" vertical="top"/>
    </xf>
    <xf numFmtId="3" fontId="6" fillId="2" borderId="12" xfId="40" applyNumberFormat="1" applyBorder="1">
      <alignment horizontal="right" vertical="top"/>
    </xf>
    <xf numFmtId="3" fontId="7" fillId="4" borderId="13" xfId="41" applyNumberFormat="1" applyBorder="1">
      <alignment horizontal="right" vertical="top"/>
    </xf>
    <xf numFmtId="3" fontId="6" fillId="2" borderId="9" xfId="40" applyNumberFormat="1" applyBorder="1">
      <alignment horizontal="right" vertical="top"/>
    </xf>
    <xf numFmtId="3" fontId="6" fillId="2" borderId="11" xfId="40" applyNumberFormat="1" applyBorder="1">
      <alignment horizontal="right" vertical="top"/>
    </xf>
    <xf numFmtId="3" fontId="6" fillId="2" borderId="14" xfId="40" applyNumberFormat="1" applyBorder="1">
      <alignment horizontal="right" vertical="top"/>
    </xf>
    <xf numFmtId="3" fontId="7" fillId="4" borderId="15" xfId="41" applyNumberFormat="1" applyBorder="1">
      <alignment horizontal="right" vertical="top"/>
    </xf>
    <xf numFmtId="3" fontId="7" fillId="4" borderId="16" xfId="41" applyNumberFormat="1" applyBorder="1">
      <alignment horizontal="right" vertical="top"/>
    </xf>
    <xf numFmtId="3" fontId="7" fillId="4" borderId="17" xfId="41" applyNumberFormat="1" applyBorder="1">
      <alignment horizontal="right" vertical="top"/>
    </xf>
    <xf numFmtId="3" fontId="7" fillId="4" borderId="18" xfId="41" applyNumberFormat="1" applyBorder="1">
      <alignment horizontal="right" vertical="top"/>
    </xf>
    <xf numFmtId="0" fontId="6" fillId="3" borderId="2" xfId="42" applyBorder="1">
      <alignment horizontal="left" vertical="top"/>
    </xf>
    <xf numFmtId="0" fontId="7" fillId="2" borderId="3" xfId="13" applyBorder="1">
      <alignment horizontal="center" vertical="top"/>
    </xf>
    <xf numFmtId="0" fontId="7" fillId="4" borderId="2" xfId="43" applyBorder="1">
      <alignment horizontal="left" vertical="top"/>
    </xf>
    <xf numFmtId="0" fontId="6" fillId="3" borderId="6" xfId="42" applyBorder="1">
      <alignment horizontal="left" vertical="top"/>
    </xf>
    <xf numFmtId="0" fontId="6" fillId="3" borderId="5" xfId="42" applyBorder="1">
      <alignment horizontal="left" vertical="top"/>
    </xf>
    <xf numFmtId="0" fontId="6" fillId="3" borderId="7" xfId="42" applyBorder="1">
      <alignment horizontal="left" vertical="top"/>
    </xf>
    <xf numFmtId="0" fontId="7" fillId="4" borderId="4" xfId="43" applyBorder="1">
      <alignment horizontal="left" vertical="top"/>
    </xf>
    <xf numFmtId="3" fontId="6" fillId="2" borderId="8" xfId="44" applyNumberFormat="1" applyBorder="1">
      <alignment horizontal="right" vertical="top"/>
    </xf>
    <xf numFmtId="3" fontId="6" fillId="2" borderId="10" xfId="44" applyNumberFormat="1" applyBorder="1">
      <alignment horizontal="right" vertical="top"/>
    </xf>
    <xf numFmtId="3" fontId="6" fillId="2" borderId="12" xfId="44" applyNumberFormat="1" applyBorder="1">
      <alignment horizontal="right" vertical="top"/>
    </xf>
    <xf numFmtId="3" fontId="7" fillId="4" borderId="13" xfId="45" applyNumberFormat="1" applyBorder="1">
      <alignment horizontal="right" vertical="top"/>
    </xf>
    <xf numFmtId="3" fontId="6" fillId="2" borderId="9" xfId="44" applyNumberFormat="1" applyBorder="1">
      <alignment horizontal="right" vertical="top"/>
    </xf>
    <xf numFmtId="3" fontId="6" fillId="2" borderId="11" xfId="44" applyNumberFormat="1" applyBorder="1">
      <alignment horizontal="right" vertical="top"/>
    </xf>
    <xf numFmtId="3" fontId="6" fillId="2" borderId="14" xfId="44" applyNumberFormat="1" applyBorder="1">
      <alignment horizontal="right" vertical="top"/>
    </xf>
    <xf numFmtId="3" fontId="7" fillId="4" borderId="15" xfId="45" applyNumberFormat="1" applyBorder="1">
      <alignment horizontal="right" vertical="top"/>
    </xf>
    <xf numFmtId="3" fontId="7" fillId="4" borderId="16" xfId="45" applyNumberFormat="1" applyBorder="1">
      <alignment horizontal="right" vertical="top"/>
    </xf>
    <xf numFmtId="3" fontId="7" fillId="4" borderId="17" xfId="45" applyNumberFormat="1" applyBorder="1">
      <alignment horizontal="right" vertical="top"/>
    </xf>
    <xf numFmtId="3" fontId="7" fillId="4" borderId="18" xfId="45" applyNumberFormat="1" applyBorder="1">
      <alignment horizontal="right" vertical="top"/>
    </xf>
    <xf numFmtId="164" fontId="3" fillId="0" borderId="45" xfId="0" applyNumberFormat="1" applyFont="1" applyBorder="1" applyAlignment="1">
      <alignment horizontal="right"/>
    </xf>
    <xf numFmtId="0" fontId="3" fillId="0" borderId="45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9" fontId="4" fillId="0" borderId="0" xfId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center"/>
    </xf>
    <xf numFmtId="0" fontId="19" fillId="9" borderId="0" xfId="0" applyFont="1" applyFill="1" applyAlignment="1" applyProtection="1">
      <alignment horizontal="center" vertical="center"/>
      <protection locked="0"/>
    </xf>
    <xf numFmtId="0" fontId="15" fillId="0" borderId="1" xfId="0" applyNumberFormat="1" applyFont="1" applyBorder="1" applyAlignment="1">
      <alignment horizontal="right"/>
    </xf>
    <xf numFmtId="165" fontId="13" fillId="0" borderId="20" xfId="0" applyNumberFormat="1" applyFont="1" applyBorder="1" applyAlignment="1">
      <alignment horizontal="center" vertical="center" wrapText="1"/>
    </xf>
    <xf numFmtId="165" fontId="13" fillId="0" borderId="21" xfId="0" applyNumberFormat="1" applyFont="1" applyBorder="1" applyAlignment="1">
      <alignment horizontal="center" vertical="center" wrapText="1"/>
    </xf>
    <xf numFmtId="165" fontId="13" fillId="0" borderId="22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165" fontId="13" fillId="0" borderId="46" xfId="0" applyNumberFormat="1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165" fontId="13" fillId="0" borderId="45" xfId="0" applyNumberFormat="1" applyFont="1" applyBorder="1" applyAlignment="1">
      <alignment horizontal="center" vertical="center" wrapText="1"/>
    </xf>
    <xf numFmtId="0" fontId="12" fillId="6" borderId="46" xfId="0" applyFont="1" applyFill="1" applyBorder="1" applyAlignment="1">
      <alignment horizontal="center" vertical="center" wrapText="1"/>
    </xf>
    <xf numFmtId="0" fontId="19" fillId="6" borderId="45" xfId="0" applyFont="1" applyFill="1" applyBorder="1" applyAlignment="1">
      <alignment horizontal="center" vertical="center" wrapText="1"/>
    </xf>
    <xf numFmtId="0" fontId="19" fillId="6" borderId="47" xfId="0" applyFont="1" applyFill="1" applyBorder="1" applyAlignment="1">
      <alignment horizontal="center" vertical="center" wrapText="1"/>
    </xf>
    <xf numFmtId="0" fontId="12" fillId="6" borderId="40" xfId="5" applyFont="1" applyFill="1" applyBorder="1" applyAlignment="1">
      <alignment horizontal="left" vertical="center"/>
    </xf>
    <xf numFmtId="0" fontId="12" fillId="6" borderId="0" xfId="5" applyFont="1" applyFill="1" applyBorder="1" applyAlignment="1">
      <alignment horizontal="left" vertical="center"/>
    </xf>
  </cellXfs>
  <cellStyles count="46">
    <cellStyle name="_Rid_24_S5" xfId="4" xr:uid="{00000000-0005-0000-0000-000019000000}"/>
    <cellStyle name="_Rid_24_S6" xfId="5" xr:uid="{00000000-0005-0000-0000-00001A000000}"/>
    <cellStyle name="_Rid_46_S11_S10" xfId="20" xr:uid="{49A4C077-E6EF-40E9-85A9-E6F945EE22C9}"/>
    <cellStyle name="_Rid_46_S13_S12" xfId="21" xr:uid="{F8DFDCC7-5F80-42F3-A3FE-B039F2EC00DC}"/>
    <cellStyle name="_Rid_46_S4" xfId="14" xr:uid="{BE84554E-B059-443A-B52F-8809FD02D747}"/>
    <cellStyle name="_Rid_46_S5" xfId="18" xr:uid="{F871B181-2B76-439F-BFFA-BCBB2B9C6FD8}"/>
    <cellStyle name="_Rid_46_S6" xfId="19" xr:uid="{076E1308-F246-472D-B7DB-618407A98886}"/>
    <cellStyle name="_Rid_47_S11_S10" xfId="24" xr:uid="{A682D498-8A94-4F79-ACB8-EA52DF8FAA59}"/>
    <cellStyle name="_Rid_47_S13_S12" xfId="25" xr:uid="{05A66E4A-369D-4FAD-B3E8-475C499EA896}"/>
    <cellStyle name="_Rid_47_S4" xfId="15" xr:uid="{D9530174-12A4-4C3A-9FB4-52F5FB7187F5}"/>
    <cellStyle name="_Rid_47_S5" xfId="22" xr:uid="{46DCBB75-BBB2-4BF0-B8E2-441329BEA07A}"/>
    <cellStyle name="_Rid_47_S6" xfId="23" xr:uid="{3575F5B0-B1F2-468B-BED8-BB9D134576A6}"/>
    <cellStyle name="_Rid_48_S11_S10" xfId="28" xr:uid="{F890E42E-F244-41F3-BA6B-965F0C8A7A78}"/>
    <cellStyle name="_Rid_48_S13_S12" xfId="29" xr:uid="{6BC81FE9-C831-4E70-A711-420A4D42BEDA}"/>
    <cellStyle name="_Rid_48_S4" xfId="2" xr:uid="{1006FEA1-3C0F-447A-A6B6-0EBEFBA23A24}"/>
    <cellStyle name="_Rid_48_S5" xfId="26" xr:uid="{FA20F0B5-F36D-4374-BF59-306B15C279B8}"/>
    <cellStyle name="_Rid_48_S6" xfId="27" xr:uid="{E6ECF2BF-3FE1-455C-BFFF-D7347A7D7286}"/>
    <cellStyle name="_Rid_49_S11_S10" xfId="32" xr:uid="{1496F12F-F346-44D8-8ACF-AE7E3A15CCDD}"/>
    <cellStyle name="_Rid_49_S13_S12" xfId="33" xr:uid="{80C0E4C2-A9CF-4598-80AF-2EF2F7B955BF}"/>
    <cellStyle name="_Rid_49_S4" xfId="16" xr:uid="{0B473331-40BB-4904-A4C7-C587C42CFBED}"/>
    <cellStyle name="_Rid_49_S5" xfId="30" xr:uid="{6D3B9112-DE73-45C9-8E18-540F7B1148E8}"/>
    <cellStyle name="_Rid_49_S6" xfId="31" xr:uid="{2F1C5A89-D130-4A7A-95CA-5A6B3AD649C8}"/>
    <cellStyle name="_Rid_50_S11_S10" xfId="36" xr:uid="{50096933-06E2-49AD-A63F-F58A834A7D67}"/>
    <cellStyle name="_Rid_50_S13_S12" xfId="37" xr:uid="{2526011D-595E-44E3-A042-D3173B28F877}"/>
    <cellStyle name="_Rid_50_S4" xfId="17" xr:uid="{A670A8E6-AC89-455E-91B5-434F75EF307F}"/>
    <cellStyle name="_Rid_50_S5" xfId="34" xr:uid="{83B877D0-3318-4D10-A469-8BEDFF67F4D9}"/>
    <cellStyle name="_Rid_50_S6" xfId="35" xr:uid="{637DBEE0-8661-4020-8E71-C5B161180E1A}"/>
    <cellStyle name="_Rid_51_S11_S10" xfId="40" xr:uid="{ABD408E0-AC8D-4121-BD7B-97F4F40B2262}"/>
    <cellStyle name="_Rid_51_S13_S12" xfId="41" xr:uid="{5EFC7815-834D-42A5-AC89-5398CEC24795}"/>
    <cellStyle name="_Rid_51_S4" xfId="12" xr:uid="{C03D9936-E67C-4D5B-BCDF-24F1687BCB5F}"/>
    <cellStyle name="_Rid_51_S5" xfId="38" xr:uid="{F7209743-2A42-45A5-9C3B-66B4B3453624}"/>
    <cellStyle name="_Rid_51_S6" xfId="39" xr:uid="{9D47EB79-D5A7-4676-9C01-BA29A6287AD2}"/>
    <cellStyle name="_Rid_52_S11_S10" xfId="44" xr:uid="{AD0DFB9D-0B6A-47F4-927C-1314C9802A2A}"/>
    <cellStyle name="_Rid_52_S13_S12" xfId="45" xr:uid="{B9DE1D40-F6C6-4D92-BB9D-A65F3A7E105C}"/>
    <cellStyle name="_Rid_52_S4" xfId="13" xr:uid="{3FE34B68-456C-4ED6-99FB-EF80E40B4758}"/>
    <cellStyle name="_Rid_52_S5" xfId="42" xr:uid="{26AFAA98-27C5-4D51-BDEB-1FBBAC7CDB7D}"/>
    <cellStyle name="_Rid_52_S6" xfId="43" xr:uid="{9E0AF035-AC52-4C83-8C79-F011E90A85F1}"/>
    <cellStyle name="_Rid_81_S4" xfId="6" xr:uid="{00000000-0005-0000-0000-000020000000}"/>
    <cellStyle name="_Rid_81_S5" xfId="7" xr:uid="{00000000-0005-0000-0000-000021000000}"/>
    <cellStyle name="_Rid_81_S6" xfId="8" xr:uid="{00000000-0005-0000-0000-000022000000}"/>
    <cellStyle name="_Rid_82_S4" xfId="9" xr:uid="{00000000-0005-0000-0000-000023000000}"/>
    <cellStyle name="_Rid_82_S5" xfId="10" xr:uid="{00000000-0005-0000-0000-000024000000}"/>
    <cellStyle name="_Rid_82_S6" xfId="11" xr:uid="{00000000-0005-0000-0000-000025000000}"/>
    <cellStyle name="Komma" xfId="3" builtinId="3"/>
    <cellStyle name="Prozent" xfId="1" builtinId="5"/>
    <cellStyle name="Standard" xfId="0" builtinId="0"/>
  </cellStyles>
  <dxfs count="2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4002D"/>
      <color rgb="FF004F9F"/>
      <color rgb="FF7AA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Dashboard!$B$5</c:f>
          <c:strCache>
            <c:ptCount val="1"/>
            <c:pt idx="0">
              <c:v>Kärnten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Feldkirchen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Jugendl. &lt;25</c:v>
              </c:pt>
              <c:pt idx="1">
                <c:v>Erwachsene</c:v>
              </c:pt>
              <c:pt idx="2">
                <c:v>Ältere ab 50</c:v>
              </c:pt>
              <c:pt idx="3">
                <c:v>Ältere 50-54</c:v>
              </c:pt>
            </c:strLit>
          </c:cat>
          <c:val>
            <c:numLit>
              <c:formatCode>#,##0</c:formatCode>
              <c:ptCount val="3"/>
              <c:pt idx="0">
                <c:v>1233</c:v>
              </c:pt>
              <c:pt idx="1">
                <c:v>7539</c:v>
              </c:pt>
              <c:pt idx="2">
                <c:v>5215</c:v>
              </c:pt>
            </c:numLit>
          </c:val>
          <c:extLst>
            <c:ext xmlns:c16="http://schemas.microsoft.com/office/drawing/2014/chart" uri="{C3380CC4-5D6E-409C-BE32-E72D297353CC}">
              <c16:uniqueId val="{00000000-C512-4F7C-B427-29DDEA791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4182480"/>
        <c:axId val="794179528"/>
      </c:barChart>
      <c:catAx>
        <c:axId val="79418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4179528"/>
        <c:crosses val="autoZero"/>
        <c:auto val="1"/>
        <c:lblAlgn val="ctr"/>
        <c:lblOffset val="100"/>
        <c:noMultiLvlLbl val="0"/>
      </c:catAx>
      <c:valAx>
        <c:axId val="794179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418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[0]!Jug_Ausb_RGS</c:f>
              <c:strCache>
                <c:ptCount val="1"/>
                <c:pt idx="0">
                  <c:v>Ktn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4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Liste!$B$14:$F$14</c:f>
              <c:strCache>
                <c:ptCount val="5"/>
                <c:pt idx="0">
                  <c:v>Pflichtschule</c:v>
                </c:pt>
                <c:pt idx="1">
                  <c:v>Lehr-
abschluss</c:v>
                </c:pt>
                <c:pt idx="2">
                  <c:v>Mittlere
Schule</c:v>
                </c:pt>
                <c:pt idx="3">
                  <c:v>Höhere
Schule</c:v>
                </c:pt>
                <c:pt idx="4">
                  <c:v>Akademische
Ausbildung</c:v>
                </c:pt>
              </c:strCache>
            </c:strRef>
          </c:cat>
          <c:val>
            <c:numRef>
              <c:f>[0]!Jug_Ausb_Daten</c:f>
              <c:numCache>
                <c:formatCode>#,##0</c:formatCode>
                <c:ptCount val="5"/>
                <c:pt idx="0">
                  <c:v>810</c:v>
                </c:pt>
                <c:pt idx="1">
                  <c:v>574</c:v>
                </c:pt>
                <c:pt idx="2">
                  <c:v>114</c:v>
                </c:pt>
                <c:pt idx="3">
                  <c:v>245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A-45CC-BE74-E6668F3C51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1264592"/>
        <c:axId val="481236056"/>
      </c:barChart>
      <c:catAx>
        <c:axId val="48126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81236056"/>
        <c:crosses val="autoZero"/>
        <c:auto val="1"/>
        <c:lblAlgn val="ctr"/>
        <c:lblOffset val="100"/>
        <c:noMultiLvlLbl val="0"/>
      </c:catAx>
      <c:valAx>
        <c:axId val="4812360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8126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[0]!Ält50_Ausb_RGS</c:f>
              <c:strCache>
                <c:ptCount val="1"/>
                <c:pt idx="0">
                  <c:v>Ktn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4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Liste!$B$14:$F$14</c:f>
              <c:strCache>
                <c:ptCount val="5"/>
                <c:pt idx="0">
                  <c:v>Pflichtschule</c:v>
                </c:pt>
                <c:pt idx="1">
                  <c:v>Lehr-
abschluss</c:v>
                </c:pt>
                <c:pt idx="2">
                  <c:v>Mittlere
Schule</c:v>
                </c:pt>
                <c:pt idx="3">
                  <c:v>Höhere
Schule</c:v>
                </c:pt>
                <c:pt idx="4">
                  <c:v>Akademische
Ausbildung</c:v>
                </c:pt>
              </c:strCache>
            </c:strRef>
          </c:cat>
          <c:val>
            <c:numRef>
              <c:f>[0]!Ält50_Ausb_Daten</c:f>
              <c:numCache>
                <c:formatCode>#,##0</c:formatCode>
                <c:ptCount val="5"/>
                <c:pt idx="0">
                  <c:v>2819</c:v>
                </c:pt>
                <c:pt idx="1">
                  <c:v>3091</c:v>
                </c:pt>
                <c:pt idx="2">
                  <c:v>387</c:v>
                </c:pt>
                <c:pt idx="3">
                  <c:v>649</c:v>
                </c:pt>
                <c:pt idx="4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A-45CC-BE74-E6668F3C51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1264592"/>
        <c:axId val="481236056"/>
      </c:barChart>
      <c:catAx>
        <c:axId val="48126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81236056"/>
        <c:crosses val="autoZero"/>
        <c:auto val="1"/>
        <c:lblAlgn val="ctr"/>
        <c:lblOffset val="100"/>
        <c:noMultiLvlLbl val="0"/>
      </c:catAx>
      <c:valAx>
        <c:axId val="4812360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8126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518633879197289E-2"/>
          <c:y val="6.2081135644837242E-2"/>
          <c:w val="0.9535271607659368"/>
          <c:h val="0.556052777408688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'Datenquelle alle Berufe'!$C$1</c:f>
              <c:strCache>
                <c:ptCount val="1"/>
                <c:pt idx="0">
                  <c:v>Lehrstellensuchende</c:v>
                </c:pt>
              </c:strCache>
            </c:strRef>
          </c:tx>
          <c:spPr>
            <a:solidFill>
              <a:srgbClr val="004F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4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'Datenquelle alle Berufe'!$A$2:$A$9</c:f>
              <c:strCache>
                <c:ptCount val="8"/>
                <c:pt idx="0">
                  <c:v>Feldkirchen</c:v>
                </c:pt>
                <c:pt idx="1">
                  <c:v>Hermagor</c:v>
                </c:pt>
                <c:pt idx="2">
                  <c:v>Klagenfurt</c:v>
                </c:pt>
                <c:pt idx="3">
                  <c:v>Spittal/Drau</c:v>
                </c:pt>
                <c:pt idx="4">
                  <c:v>St. Veit/Glan</c:v>
                </c:pt>
                <c:pt idx="5">
                  <c:v>Villach</c:v>
                </c:pt>
                <c:pt idx="6">
                  <c:v>Völkermarkt</c:v>
                </c:pt>
                <c:pt idx="7">
                  <c:v>Wolfsberg</c:v>
                </c:pt>
              </c:strCache>
            </c:strRef>
          </c:cat>
          <c:val>
            <c:numRef>
              <c:f>'Datenquelle alle Berufe'!$C$2:$C$9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5-4B27-B399-EFA235C2A6E1}"/>
            </c:ext>
          </c:extLst>
        </c:ser>
        <c:ser>
          <c:idx val="1"/>
          <c:order val="1"/>
          <c:tx>
            <c:strRef>
              <c:f>'Datenquelle alle Berufe'!$D$1</c:f>
              <c:strCache>
                <c:ptCount val="1"/>
                <c:pt idx="0">
                  <c:v>Offene Lehrstellen</c:v>
                </c:pt>
              </c:strCache>
            </c:strRef>
          </c:tx>
          <c:spPr>
            <a:solidFill>
              <a:srgbClr val="E4002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E4002D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'Datenquelle alle Berufe'!$A$2:$A$9</c:f>
              <c:strCache>
                <c:ptCount val="8"/>
                <c:pt idx="0">
                  <c:v>Feldkirchen</c:v>
                </c:pt>
                <c:pt idx="1">
                  <c:v>Hermagor</c:v>
                </c:pt>
                <c:pt idx="2">
                  <c:v>Klagenfurt</c:v>
                </c:pt>
                <c:pt idx="3">
                  <c:v>Spittal/Drau</c:v>
                </c:pt>
                <c:pt idx="4">
                  <c:v>St. Veit/Glan</c:v>
                </c:pt>
                <c:pt idx="5">
                  <c:v>Villach</c:v>
                </c:pt>
                <c:pt idx="6">
                  <c:v>Völkermarkt</c:v>
                </c:pt>
                <c:pt idx="7">
                  <c:v>Wolfsberg</c:v>
                </c:pt>
              </c:strCache>
            </c:strRef>
          </c:cat>
          <c:val>
            <c:numRef>
              <c:f>'Datenquelle alle Berufe'!$D$2:$D$9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55-4B27-B399-EFA235C2A6E1}"/>
            </c:ext>
          </c:extLst>
        </c:ser>
        <c:ser>
          <c:idx val="2"/>
          <c:order val="2"/>
          <c:tx>
            <c:strRef>
              <c:f>'Datenquelle alle Berufe'!$E$1</c:f>
              <c:strCache>
                <c:ptCount val="1"/>
                <c:pt idx="0">
                  <c:v>Stellenandrang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3E20AEC-F820-46E8-9AC8-88C1DD18DAE3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C55-4B27-B399-EFA235C2A6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23E036D-1225-491B-8CAC-E585F664406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C55-4B27-B399-EFA235C2A6E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FAC253A-15A5-4FF8-8945-9F19682C5E93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C55-4B27-B399-EFA235C2A6E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128B15D-2872-4634-9101-BE5E9C32A6F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C55-4B27-B399-EFA235C2A6E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ED964BE-A314-4174-BC2E-50B52EF3BF9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C55-4B27-B399-EFA235C2A6E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83E6CDE-5E8A-41BB-9D35-CD4ABB3734FF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C55-4B27-B399-EFA235C2A6E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5E9F084-D86C-414D-AC17-64C8CA18497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C55-4B27-B399-EFA235C2A6E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C0537CA-3697-42B9-9FE2-6CD9AD0FBAD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C55-4B27-B399-EFA235C2A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rIns="468000" anchor="ctr" anchorCtr="1"/>
              <a:lstStyle/>
              <a:p>
                <a:pPr>
                  <a:defRPr sz="1000" b="1" i="0" u="none" strike="noStrike" kern="1200" baseline="0">
                    <a:solidFill>
                      <a:srgbClr val="7AA02B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cat>
            <c:strRef>
              <c:f>'Datenquelle alle Berufe'!$A$2:$A$9</c:f>
              <c:strCache>
                <c:ptCount val="8"/>
                <c:pt idx="0">
                  <c:v>Feldkirchen</c:v>
                </c:pt>
                <c:pt idx="1">
                  <c:v>Hermagor</c:v>
                </c:pt>
                <c:pt idx="2">
                  <c:v>Klagenfurt</c:v>
                </c:pt>
                <c:pt idx="3">
                  <c:v>Spittal/Drau</c:v>
                </c:pt>
                <c:pt idx="4">
                  <c:v>St. Veit/Glan</c:v>
                </c:pt>
                <c:pt idx="5">
                  <c:v>Villach</c:v>
                </c:pt>
                <c:pt idx="6">
                  <c:v>Völkermarkt</c:v>
                </c:pt>
                <c:pt idx="7">
                  <c:v>Wolfsberg</c:v>
                </c:pt>
              </c:strCache>
            </c:strRef>
          </c:cat>
          <c:val>
            <c:numRef>
              <c:f>'Datenquelle alle Berufe'!$E$2:$E$9</c:f>
              <c:numCache>
                <c:formatCode>General</c:formatCode>
                <c:ptCount val="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'Datenquelle alle Berufe'!$F$2:$F$9</c15:f>
                <c15:dlblRangeCache>
                  <c:ptCount val="8"/>
                  <c:pt idx="0">
                    <c:v>0,5</c:v>
                  </c:pt>
                  <c:pt idx="1">
                    <c:v>0,2</c:v>
                  </c:pt>
                  <c:pt idx="2">
                    <c:v>3,0</c:v>
                  </c:pt>
                  <c:pt idx="3">
                    <c:v>0,4</c:v>
                  </c:pt>
                  <c:pt idx="4">
                    <c:v>1,5</c:v>
                  </c:pt>
                  <c:pt idx="5">
                    <c:v>1,0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4C55-4B27-B399-EFA235C2A6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4639600"/>
        <c:axId val="614648784"/>
      </c:barChart>
      <c:catAx>
        <c:axId val="61463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14648784"/>
        <c:crosses val="autoZero"/>
        <c:auto val="1"/>
        <c:lblAlgn val="ctr"/>
        <c:lblOffset val="600"/>
        <c:noMultiLvlLbl val="0"/>
      </c:catAx>
      <c:valAx>
        <c:axId val="614648784"/>
        <c:scaling>
          <c:orientation val="minMax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61463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7AA02B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4.4874464409523793E-2"/>
          <c:y val="0.87548088438732752"/>
          <c:w val="0.88536218577607195"/>
          <c:h val="9.6300417592291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'Datenquelle Berufsgruppen'!$C$1</c:f>
              <c:strCache>
                <c:ptCount val="1"/>
                <c:pt idx="0">
                  <c:v>Lehrstellensuchende</c:v>
                </c:pt>
              </c:strCache>
            </c:strRef>
          </c:tx>
          <c:spPr>
            <a:solidFill>
              <a:srgbClr val="004F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4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'Datenquelle Berufsgruppen'!$A$2:$A$9</c:f>
              <c:strCache>
                <c:ptCount val="8"/>
                <c:pt idx="0">
                  <c:v>Feldkirchen</c:v>
                </c:pt>
                <c:pt idx="1">
                  <c:v>Hermagor</c:v>
                </c:pt>
                <c:pt idx="2">
                  <c:v>Klagenfurt</c:v>
                </c:pt>
                <c:pt idx="3">
                  <c:v>Spittal/Drau</c:v>
                </c:pt>
                <c:pt idx="4">
                  <c:v>St. Veit/Glan</c:v>
                </c:pt>
                <c:pt idx="5">
                  <c:v>Villach</c:v>
                </c:pt>
                <c:pt idx="6">
                  <c:v>Völkermarkt</c:v>
                </c:pt>
                <c:pt idx="7">
                  <c:v>Wolfsberg</c:v>
                </c:pt>
              </c:strCache>
            </c:strRef>
          </c:cat>
          <c:val>
            <c:numRef>
              <c:f>'Datenquelle Berufsgruppen'!$C$2:$C$9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0-4F5D-BBC0-36BB651498EB}"/>
            </c:ext>
          </c:extLst>
        </c:ser>
        <c:ser>
          <c:idx val="1"/>
          <c:order val="1"/>
          <c:tx>
            <c:strRef>
              <c:f>'Datenquelle Berufsgruppen'!$D$1</c:f>
              <c:strCache>
                <c:ptCount val="1"/>
                <c:pt idx="0">
                  <c:v>Offene Lehrstellen</c:v>
                </c:pt>
              </c:strCache>
            </c:strRef>
          </c:tx>
          <c:spPr>
            <a:solidFill>
              <a:srgbClr val="E4002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E4002D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'Datenquelle Berufsgruppen'!$A$2:$A$9</c:f>
              <c:strCache>
                <c:ptCount val="8"/>
                <c:pt idx="0">
                  <c:v>Feldkirchen</c:v>
                </c:pt>
                <c:pt idx="1">
                  <c:v>Hermagor</c:v>
                </c:pt>
                <c:pt idx="2">
                  <c:v>Klagenfurt</c:v>
                </c:pt>
                <c:pt idx="3">
                  <c:v>Spittal/Drau</c:v>
                </c:pt>
                <c:pt idx="4">
                  <c:v>St. Veit/Glan</c:v>
                </c:pt>
                <c:pt idx="5">
                  <c:v>Villach</c:v>
                </c:pt>
                <c:pt idx="6">
                  <c:v>Völkermarkt</c:v>
                </c:pt>
                <c:pt idx="7">
                  <c:v>Wolfsberg</c:v>
                </c:pt>
              </c:strCache>
            </c:strRef>
          </c:cat>
          <c:val>
            <c:numRef>
              <c:f>'Datenquelle Berufsgruppen'!$D$2:$D$9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0-4F5D-BBC0-36BB651498EB}"/>
            </c:ext>
          </c:extLst>
        </c:ser>
        <c:ser>
          <c:idx val="2"/>
          <c:order val="2"/>
          <c:tx>
            <c:strRef>
              <c:f>'Datenquelle Berufsgruppen'!$E$1</c:f>
              <c:strCache>
                <c:ptCount val="1"/>
                <c:pt idx="0">
                  <c:v>Stellenandrang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B97D458-1072-4078-89F4-018E2EBF012A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770-4F5D-BBC0-36BB651498E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5365AB9-9FE7-4CBC-B213-A92F144EF53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770-4F5D-BBC0-36BB651498E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773723B-39FF-464E-B204-57F6769DD021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770-4F5D-BBC0-36BB651498E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93272DC-97F3-447F-A48F-0A447A4CCD8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770-4F5D-BBC0-36BB651498E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3BCDE5F-3141-4D82-A036-26E56F60E1F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770-4F5D-BBC0-36BB651498E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EBA1D6D-4D25-42CE-8438-1B14CF1463C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B770-4F5D-BBC0-36BB651498E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928723B-7E13-4D8C-AB26-1639901D270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770-4F5D-BBC0-36BB651498E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75D5C72-5D6C-4300-877E-501237823F70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770-4F5D-BBC0-36BB651498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5400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7AA02B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'Datenquelle Berufsgruppen'!$A$2:$A$9</c:f>
              <c:strCache>
                <c:ptCount val="8"/>
                <c:pt idx="0">
                  <c:v>Feldkirchen</c:v>
                </c:pt>
                <c:pt idx="1">
                  <c:v>Hermagor</c:v>
                </c:pt>
                <c:pt idx="2">
                  <c:v>Klagenfurt</c:v>
                </c:pt>
                <c:pt idx="3">
                  <c:v>Spittal/Drau</c:v>
                </c:pt>
                <c:pt idx="4">
                  <c:v>St. Veit/Glan</c:v>
                </c:pt>
                <c:pt idx="5">
                  <c:v>Villach</c:v>
                </c:pt>
                <c:pt idx="6">
                  <c:v>Völkermarkt</c:v>
                </c:pt>
                <c:pt idx="7">
                  <c:v>Wolfsberg</c:v>
                </c:pt>
              </c:strCache>
            </c:strRef>
          </c:cat>
          <c:val>
            <c:numRef>
              <c:f>'Datenquelle Berufsgruppen'!$E$2:$E$9</c:f>
              <c:numCache>
                <c:formatCode>General</c:formatCode>
                <c:ptCount val="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'Datenquelle Berufsgruppen'!$F$2:$F$9</c15:f>
                <c15:dlblRangeCache>
                  <c:ptCount val="8"/>
                </c15:dlblRangeCache>
              </c15:datalabelsRange>
            </c:ext>
            <c:ext xmlns:c16="http://schemas.microsoft.com/office/drawing/2014/chart" uri="{C3380CC4-5D6E-409C-BE32-E72D297353CC}">
              <c16:uniqueId val="{00000002-B770-4F5D-BBC0-36BB651498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4648824"/>
        <c:axId val="804649480"/>
      </c:barChart>
      <c:catAx>
        <c:axId val="804648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804649480"/>
        <c:crosses val="autoZero"/>
        <c:auto val="1"/>
        <c:lblAlgn val="ctr"/>
        <c:lblOffset val="500"/>
        <c:noMultiLvlLbl val="0"/>
      </c:catAx>
      <c:valAx>
        <c:axId val="804649480"/>
        <c:scaling>
          <c:orientation val="minMax"/>
          <c:min val="-1"/>
        </c:scaling>
        <c:delete val="1"/>
        <c:axPos val="l"/>
        <c:numFmt formatCode="General" sourceLinked="1"/>
        <c:majorTickMark val="none"/>
        <c:minorTickMark val="none"/>
        <c:tickLblPos val="nextTo"/>
        <c:crossAx val="804648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8803418803418803E-2"/>
          <c:y val="9.5157221708833881E-2"/>
          <c:w val="0.96239316239316242"/>
          <c:h val="0.73880751981104142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9050">
              <a:solidFill>
                <a:srgbClr val="E4002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E4002D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'Datenquelle Jug Berufsgruppen'!$B$2:$B$11</c:f>
              <c:strCache>
                <c:ptCount val="10"/>
                <c:pt idx="0">
                  <c:v>Bau</c:v>
                </c:pt>
                <c:pt idx="1">
                  <c:v>Metall/
Elektro</c:v>
                </c:pt>
                <c:pt idx="2">
                  <c:v>Holz</c:v>
                </c:pt>
                <c:pt idx="3">
                  <c:v>Hilfsberufe</c:v>
                </c:pt>
                <c:pt idx="4">
                  <c:v>Handel</c:v>
                </c:pt>
                <c:pt idx="5">
                  <c:v>Fremden-
verkehr</c:v>
                </c:pt>
                <c:pt idx="6">
                  <c:v>Reinigung</c:v>
                </c:pt>
                <c:pt idx="7">
                  <c:v>Technik</c:v>
                </c:pt>
                <c:pt idx="8">
                  <c:v>Büro</c:v>
                </c:pt>
                <c:pt idx="9">
                  <c:v>Gesundheit</c:v>
                </c:pt>
              </c:strCache>
            </c:strRef>
          </c:cat>
          <c:val>
            <c:numRef>
              <c:f>'Datenquelle Jug Berufsgruppen'!$C$2:$C$11</c:f>
              <c:numCache>
                <c:formatCode>General</c:formatCode>
                <c:ptCount val="10"/>
                <c:pt idx="0">
                  <c:v>164</c:v>
                </c:pt>
                <c:pt idx="1">
                  <c:v>201</c:v>
                </c:pt>
                <c:pt idx="2">
                  <c:v>20</c:v>
                </c:pt>
                <c:pt idx="3">
                  <c:v>245</c:v>
                </c:pt>
                <c:pt idx="4">
                  <c:v>268</c:v>
                </c:pt>
                <c:pt idx="5">
                  <c:v>290</c:v>
                </c:pt>
                <c:pt idx="6">
                  <c:v>53</c:v>
                </c:pt>
                <c:pt idx="7">
                  <c:v>70</c:v>
                </c:pt>
                <c:pt idx="8">
                  <c:v>147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01-4499-9F66-F3BF14A5DA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1264592"/>
        <c:axId val="481236056"/>
      </c:barChart>
      <c:catAx>
        <c:axId val="48126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81236056"/>
        <c:crosses val="autoZero"/>
        <c:auto val="1"/>
        <c:lblAlgn val="ctr"/>
        <c:lblOffset val="100"/>
        <c:noMultiLvlLbl val="0"/>
      </c:catAx>
      <c:valAx>
        <c:axId val="481236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126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8801141257536607E-2"/>
          <c:y val="0.12256629741524001"/>
          <c:w val="0.96239771748492675"/>
          <c:h val="0.68217019133937562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9050">
              <a:solidFill>
                <a:srgbClr val="E4002D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E4002D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'Datenquelle 50+ Berufsgruppen'!$B$2:$B$11</c:f>
              <c:strCache>
                <c:ptCount val="10"/>
                <c:pt idx="0">
                  <c:v>Bau</c:v>
                </c:pt>
                <c:pt idx="1">
                  <c:v>Metall/
Elektro</c:v>
                </c:pt>
                <c:pt idx="2">
                  <c:v>Holz</c:v>
                </c:pt>
                <c:pt idx="3">
                  <c:v>Hilfsberufe</c:v>
                </c:pt>
                <c:pt idx="4">
                  <c:v>Handel</c:v>
                </c:pt>
                <c:pt idx="5">
                  <c:v>Fremden-
verkehr</c:v>
                </c:pt>
                <c:pt idx="6">
                  <c:v>Reinigung</c:v>
                </c:pt>
                <c:pt idx="7">
                  <c:v>Technik</c:v>
                </c:pt>
                <c:pt idx="8">
                  <c:v>Büro</c:v>
                </c:pt>
                <c:pt idx="9">
                  <c:v>Gesundheit</c:v>
                </c:pt>
              </c:strCache>
            </c:strRef>
          </c:cat>
          <c:val>
            <c:numRef>
              <c:f>'Datenquelle 50+ Berufsgruppen'!$C$2:$C$11</c:f>
              <c:numCache>
                <c:formatCode>General</c:formatCode>
                <c:ptCount val="10"/>
                <c:pt idx="0">
                  <c:v>619</c:v>
                </c:pt>
                <c:pt idx="1">
                  <c:v>384</c:v>
                </c:pt>
                <c:pt idx="2">
                  <c:v>84</c:v>
                </c:pt>
                <c:pt idx="3">
                  <c:v>922</c:v>
                </c:pt>
                <c:pt idx="4">
                  <c:v>631</c:v>
                </c:pt>
                <c:pt idx="5">
                  <c:v>1198</c:v>
                </c:pt>
                <c:pt idx="6">
                  <c:v>571</c:v>
                </c:pt>
                <c:pt idx="7">
                  <c:v>247</c:v>
                </c:pt>
                <c:pt idx="8">
                  <c:v>882</c:v>
                </c:pt>
                <c:pt idx="9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5-4AC7-9E73-7B1E451E40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1264592"/>
        <c:axId val="481236056"/>
      </c:barChart>
      <c:catAx>
        <c:axId val="48126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81236056"/>
        <c:crosses val="autoZero"/>
        <c:auto val="1"/>
        <c:lblAlgn val="ctr"/>
        <c:lblOffset val="100"/>
        <c:noMultiLvlLbl val="0"/>
      </c:catAx>
      <c:valAx>
        <c:axId val="481236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126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image" Target="../media/image3.png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2.xml"/><Relationship Id="rId11" Type="http://schemas.openxmlformats.org/officeDocument/2006/relationships/chart" Target="../charts/chart7.xml"/><Relationship Id="rId5" Type="http://schemas.openxmlformats.org/officeDocument/2006/relationships/image" Target="../media/image5.png"/><Relationship Id="rId10" Type="http://schemas.openxmlformats.org/officeDocument/2006/relationships/chart" Target="../charts/chart6.xml"/><Relationship Id="rId4" Type="http://schemas.openxmlformats.org/officeDocument/2006/relationships/image" Target="../media/image4.png"/><Relationship Id="rId9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452445</xdr:colOff>
      <xdr:row>43</xdr:row>
      <xdr:rowOff>148427</xdr:rowOff>
    </xdr:from>
    <xdr:to>
      <xdr:col>42</xdr:col>
      <xdr:colOff>6045</xdr:colOff>
      <xdr:row>47</xdr:row>
      <xdr:rowOff>128590</xdr:rowOff>
    </xdr:to>
    <xdr:pic>
      <xdr:nvPicPr>
        <xdr:cNvPr id="4" name="Grafik 3" descr="U:\Abt 6 (BGF)\Öffentlichkeitsarbeit\Logos\AMS Kärnten Logos\AMS-Ktn-Logo-transparent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97820" y="8947146"/>
          <a:ext cx="1839600" cy="813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22</xdr:col>
      <xdr:colOff>531019</xdr:colOff>
      <xdr:row>18</xdr:row>
      <xdr:rowOff>47625</xdr:rowOff>
    </xdr:from>
    <xdr:to>
      <xdr:col>28</xdr:col>
      <xdr:colOff>531019</xdr:colOff>
      <xdr:row>29</xdr:row>
      <xdr:rowOff>85725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550074</xdr:colOff>
      <xdr:row>4</xdr:row>
      <xdr:rowOff>95248</xdr:rowOff>
    </xdr:from>
    <xdr:to>
      <xdr:col>18</xdr:col>
      <xdr:colOff>488161</xdr:colOff>
      <xdr:row>5</xdr:row>
      <xdr:rowOff>190499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991480" y="1297779"/>
          <a:ext cx="5272087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solidFill>
                <a:schemeClr val="tx1">
                  <a:lumMod val="75000"/>
                  <a:lumOff val="2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</a:rPr>
            <a:t>Arbeitslose Jugendliche &lt;25 Jahre nach Berufsgruppen</a:t>
          </a:r>
        </a:p>
      </xdr:txBody>
    </xdr:sp>
    <xdr:clientData/>
  </xdr:twoCellAnchor>
  <xdr:twoCellAnchor>
    <xdr:from>
      <xdr:col>11</xdr:col>
      <xdr:colOff>592924</xdr:colOff>
      <xdr:row>27</xdr:row>
      <xdr:rowOff>164303</xdr:rowOff>
    </xdr:from>
    <xdr:to>
      <xdr:col>18</xdr:col>
      <xdr:colOff>550924</xdr:colOff>
      <xdr:row>29</xdr:row>
      <xdr:rowOff>119060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034330" y="5915022"/>
          <a:ext cx="5292000" cy="3357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Arbeitslose Ältere ab 50 Jahren nach Berufsgruppen</a:t>
          </a:r>
        </a:p>
      </xdr:txBody>
    </xdr:sp>
    <xdr:clientData/>
  </xdr:twoCellAnchor>
  <xdr:twoCellAnchor>
    <xdr:from>
      <xdr:col>23</xdr:col>
      <xdr:colOff>321468</xdr:colOff>
      <xdr:row>2</xdr:row>
      <xdr:rowOff>71438</xdr:rowOff>
    </xdr:from>
    <xdr:to>
      <xdr:col>26</xdr:col>
      <xdr:colOff>428624</xdr:colOff>
      <xdr:row>3</xdr:row>
      <xdr:rowOff>142876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935075" y="890588"/>
          <a:ext cx="0" cy="261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latin typeface="Verdana" panose="020B0604030504040204" pitchFamily="34" charset="0"/>
              <a:ea typeface="Verdana" panose="020B0604030504040204" pitchFamily="34" charset="0"/>
            </a:rPr>
            <a:t>Arbeitslose nach</a:t>
          </a:r>
          <a:r>
            <a:rPr lang="de-DE" sz="1100" b="1" baseline="0">
              <a:latin typeface="Verdana" panose="020B0604030504040204" pitchFamily="34" charset="0"/>
              <a:ea typeface="Verdana" panose="020B0604030504040204" pitchFamily="34" charset="0"/>
            </a:rPr>
            <a:t> Geschlecht</a:t>
          </a:r>
          <a:endParaRPr lang="de-DE" sz="1100" b="1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233366</xdr:colOff>
      <xdr:row>27</xdr:row>
      <xdr:rowOff>166687</xdr:rowOff>
    </xdr:from>
    <xdr:to>
      <xdr:col>10</xdr:col>
      <xdr:colOff>215179</xdr:colOff>
      <xdr:row>29</xdr:row>
      <xdr:rowOff>154779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602585" y="5917406"/>
          <a:ext cx="5292000" cy="3690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solidFill>
                <a:schemeClr val="tx1">
                  <a:lumMod val="75000"/>
                  <a:lumOff val="2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</a:rPr>
            <a:t>Arbeitslose Ältere</a:t>
          </a:r>
          <a:r>
            <a:rPr lang="de-DE" sz="1100" b="1" baseline="0">
              <a:solidFill>
                <a:schemeClr val="tx1">
                  <a:lumMod val="75000"/>
                  <a:lumOff val="2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</a:rPr>
            <a:t> ab 50</a:t>
          </a:r>
          <a:r>
            <a:rPr lang="de-DE" sz="1100" b="1">
              <a:solidFill>
                <a:schemeClr val="tx1">
                  <a:lumMod val="75000"/>
                  <a:lumOff val="2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</a:rPr>
            <a:t> nach Ausbildung</a:t>
          </a:r>
        </a:p>
      </xdr:txBody>
    </xdr:sp>
    <xdr:clientData/>
  </xdr:twoCellAnchor>
  <xdr:twoCellAnchor>
    <xdr:from>
      <xdr:col>0</xdr:col>
      <xdr:colOff>0</xdr:colOff>
      <xdr:row>1</xdr:row>
      <xdr:rowOff>130969</xdr:rowOff>
    </xdr:from>
    <xdr:to>
      <xdr:col>3</xdr:col>
      <xdr:colOff>0</xdr:colOff>
      <xdr:row>4</xdr:row>
      <xdr:rowOff>11906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0" y="762000"/>
          <a:ext cx="1369219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100" b="1">
              <a:latin typeface="Verdana" panose="020B0604030504040204" pitchFamily="34" charset="0"/>
              <a:ea typeface="Verdana" panose="020B0604030504040204" pitchFamily="34" charset="0"/>
            </a:rPr>
            <a:t>Auswahl des</a:t>
          </a:r>
        </a:p>
        <a:p>
          <a:pPr algn="l"/>
          <a:r>
            <a:rPr lang="de-DE" sz="1100" b="1">
              <a:latin typeface="Verdana" panose="020B0604030504040204" pitchFamily="34" charset="0"/>
              <a:ea typeface="Verdana" panose="020B0604030504040204" pitchFamily="34" charset="0"/>
            </a:rPr>
            <a:t>Bezirkes:</a:t>
          </a:r>
        </a:p>
      </xdr:txBody>
    </xdr:sp>
    <xdr:clientData/>
  </xdr:twoCellAnchor>
  <xdr:twoCellAnchor>
    <xdr:from>
      <xdr:col>31</xdr:col>
      <xdr:colOff>3068</xdr:colOff>
      <xdr:row>14</xdr:row>
      <xdr:rowOff>64627</xdr:rowOff>
    </xdr:from>
    <xdr:to>
      <xdr:col>40</xdr:col>
      <xdr:colOff>69736</xdr:colOff>
      <xdr:row>15</xdr:row>
      <xdr:rowOff>183689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5460782" y="3248698"/>
          <a:ext cx="5509525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de-DE" sz="1100" b="1">
              <a:solidFill>
                <a:schemeClr val="tx1">
                  <a:lumMod val="75000"/>
                  <a:lumOff val="2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</a:rPr>
            <a:t>Lehrstellensuchende</a:t>
          </a:r>
          <a:r>
            <a:rPr lang="de-DE" sz="1100" b="1" baseline="0">
              <a:solidFill>
                <a:schemeClr val="tx1">
                  <a:lumMod val="75000"/>
                  <a:lumOff val="2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</a:rPr>
            <a:t> und offene Lehrstellen nach Berufen</a:t>
          </a:r>
          <a:endParaRPr lang="de-DE" sz="1100" b="1">
            <a:solidFill>
              <a:schemeClr val="tx1">
                <a:lumMod val="75000"/>
                <a:lumOff val="25000"/>
              </a:schemeClr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345281</xdr:colOff>
      <xdr:row>23</xdr:row>
      <xdr:rowOff>178592</xdr:rowOff>
    </xdr:from>
    <xdr:to>
      <xdr:col>10</xdr:col>
      <xdr:colOff>1</xdr:colOff>
      <xdr:row>23</xdr:row>
      <xdr:rowOff>190498</xdr:rowOff>
    </xdr:to>
    <xdr:cxnSp macro="">
      <xdr:nvCxnSpPr>
        <xdr:cNvPr id="21" name="Gerader Verbinde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714500" y="5167311"/>
          <a:ext cx="4964907" cy="11906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295278</xdr:colOff>
      <xdr:row>25</xdr:row>
      <xdr:rowOff>140496</xdr:rowOff>
    </xdr:from>
    <xdr:to>
      <xdr:col>10</xdr:col>
      <xdr:colOff>295278</xdr:colOff>
      <xdr:row>40</xdr:row>
      <xdr:rowOff>45246</xdr:rowOff>
    </xdr:to>
    <xdr:cxnSp macro="">
      <xdr:nvCxnSpPr>
        <xdr:cNvPr id="22" name="Gerader Verbinde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6974684" y="5510215"/>
          <a:ext cx="0" cy="276225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285753</xdr:colOff>
      <xdr:row>4</xdr:row>
      <xdr:rowOff>130969</xdr:rowOff>
    </xdr:from>
    <xdr:to>
      <xdr:col>10</xdr:col>
      <xdr:colOff>285753</xdr:colOff>
      <xdr:row>19</xdr:row>
      <xdr:rowOff>35719</xdr:rowOff>
    </xdr:to>
    <xdr:cxnSp macro="">
      <xdr:nvCxnSpPr>
        <xdr:cNvPr id="23" name="Gerader Verbinde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6965159" y="1333500"/>
          <a:ext cx="0" cy="283368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188119</xdr:colOff>
      <xdr:row>23</xdr:row>
      <xdr:rowOff>188116</xdr:rowOff>
    </xdr:from>
    <xdr:to>
      <xdr:col>29</xdr:col>
      <xdr:colOff>167306</xdr:colOff>
      <xdr:row>24</xdr:row>
      <xdr:rowOff>21429</xdr:rowOff>
    </xdr:to>
    <xdr:cxnSp macro="">
      <xdr:nvCxnSpPr>
        <xdr:cNvPr id="24" name="Gerader Verbinde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7629525" y="5176835"/>
          <a:ext cx="6480000" cy="23813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218283</xdr:colOff>
      <xdr:row>28</xdr:row>
      <xdr:rowOff>190496</xdr:rowOff>
    </xdr:from>
    <xdr:to>
      <xdr:col>41</xdr:col>
      <xdr:colOff>559596</xdr:colOff>
      <xdr:row>31</xdr:row>
      <xdr:rowOff>116413</xdr:rowOff>
    </xdr:to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922502" y="6131715"/>
          <a:ext cx="7306469" cy="497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>
              <a:latin typeface="Calibri" panose="020F0502020204030204" pitchFamily="34" charset="0"/>
              <a:cs typeface="Calibri" panose="020F0502020204030204" pitchFamily="34" charset="0"/>
            </a:rPr>
            <a:t>Die Stellenandrangziffer zeigt, wie viele Arbeitslose es pro offener Lehrstelle für einen Beruf gibt. Es gilt: je niedriger die Stellenandrangziffer, umso größer ist der Arbeitskräftebedarf.</a:t>
          </a:r>
        </a:p>
      </xdr:txBody>
    </xdr:sp>
    <xdr:clientData/>
  </xdr:twoCellAnchor>
  <xdr:twoCellAnchor>
    <xdr:from>
      <xdr:col>3</xdr:col>
      <xdr:colOff>130975</xdr:colOff>
      <xdr:row>4</xdr:row>
      <xdr:rowOff>128586</xdr:rowOff>
    </xdr:from>
    <xdr:to>
      <xdr:col>10</xdr:col>
      <xdr:colOff>92875</xdr:colOff>
      <xdr:row>6</xdr:row>
      <xdr:rowOff>33337</xdr:rowOff>
    </xdr:to>
    <xdr:sp macro="" textlink="">
      <xdr:nvSpPr>
        <xdr:cNvPr id="36" name="Textfeld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500194" y="1331117"/>
          <a:ext cx="5272087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solidFill>
                <a:schemeClr val="tx1">
                  <a:lumMod val="75000"/>
                  <a:lumOff val="2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</a:rPr>
            <a:t>Arbeitslose Jugendliche</a:t>
          </a:r>
          <a:r>
            <a:rPr lang="de-DE" sz="1100" b="1" baseline="0">
              <a:solidFill>
                <a:schemeClr val="tx1">
                  <a:lumMod val="75000"/>
                  <a:lumOff val="2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</a:rPr>
            <a:t> &lt;25 nach Ausbildung</a:t>
          </a:r>
          <a:endParaRPr lang="de-DE" sz="1100" b="1">
            <a:solidFill>
              <a:schemeClr val="tx1">
                <a:lumMod val="75000"/>
                <a:lumOff val="25000"/>
              </a:schemeClr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 editAs="oneCell">
    <xdr:from>
      <xdr:col>6</xdr:col>
      <xdr:colOff>357191</xdr:colOff>
      <xdr:row>24</xdr:row>
      <xdr:rowOff>107160</xdr:rowOff>
    </xdr:from>
    <xdr:to>
      <xdr:col>7</xdr:col>
      <xdr:colOff>123130</xdr:colOff>
      <xdr:row>27</xdr:row>
      <xdr:rowOff>118860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8597" y="5286379"/>
          <a:ext cx="527939" cy="583200"/>
        </a:xfrm>
        <a:prstGeom prst="rect">
          <a:avLst/>
        </a:prstGeom>
      </xdr:spPr>
    </xdr:pic>
    <xdr:clientData/>
  </xdr:twoCellAnchor>
  <xdr:twoCellAnchor editAs="oneCell">
    <xdr:from>
      <xdr:col>6</xdr:col>
      <xdr:colOff>130972</xdr:colOff>
      <xdr:row>1</xdr:row>
      <xdr:rowOff>84723</xdr:rowOff>
    </xdr:from>
    <xdr:to>
      <xdr:col>7</xdr:col>
      <xdr:colOff>3038</xdr:colOff>
      <xdr:row>4</xdr:row>
      <xdr:rowOff>85709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8" y="715754"/>
          <a:ext cx="634066" cy="584393"/>
        </a:xfrm>
        <a:prstGeom prst="rect">
          <a:avLst/>
        </a:prstGeom>
      </xdr:spPr>
    </xdr:pic>
    <xdr:clientData/>
  </xdr:twoCellAnchor>
  <xdr:twoCellAnchor editAs="oneCell">
    <xdr:from>
      <xdr:col>34</xdr:col>
      <xdr:colOff>559600</xdr:colOff>
      <xdr:row>1</xdr:row>
      <xdr:rowOff>113544</xdr:rowOff>
    </xdr:from>
    <xdr:to>
      <xdr:col>37</xdr:col>
      <xdr:colOff>243289</xdr:colOff>
      <xdr:row>4</xdr:row>
      <xdr:rowOff>113337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8975" y="744575"/>
          <a:ext cx="445689" cy="583200"/>
        </a:xfrm>
        <a:prstGeom prst="rect">
          <a:avLst/>
        </a:prstGeom>
      </xdr:spPr>
    </xdr:pic>
    <xdr:clientData/>
  </xdr:twoCellAnchor>
  <xdr:twoCellAnchor editAs="oneCell">
    <xdr:from>
      <xdr:col>14</xdr:col>
      <xdr:colOff>545309</xdr:colOff>
      <xdr:row>1</xdr:row>
      <xdr:rowOff>70435</xdr:rowOff>
    </xdr:from>
    <xdr:to>
      <xdr:col>15</xdr:col>
      <xdr:colOff>417375</xdr:colOff>
      <xdr:row>4</xdr:row>
      <xdr:rowOff>71421</xdr:rowOff>
    </xdr:to>
    <xdr:pic>
      <xdr:nvPicPr>
        <xdr:cNvPr id="40" name="Grafik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2715" y="701466"/>
          <a:ext cx="634066" cy="584393"/>
        </a:xfrm>
        <a:prstGeom prst="rect">
          <a:avLst/>
        </a:prstGeom>
      </xdr:spPr>
    </xdr:pic>
    <xdr:clientData/>
  </xdr:twoCellAnchor>
  <xdr:twoCellAnchor editAs="oneCell">
    <xdr:from>
      <xdr:col>14</xdr:col>
      <xdr:colOff>735799</xdr:colOff>
      <xdr:row>24</xdr:row>
      <xdr:rowOff>104773</xdr:rowOff>
    </xdr:from>
    <xdr:to>
      <xdr:col>15</xdr:col>
      <xdr:colOff>501738</xdr:colOff>
      <xdr:row>27</xdr:row>
      <xdr:rowOff>116473</xdr:rowOff>
    </xdr:to>
    <xdr:pic>
      <xdr:nvPicPr>
        <xdr:cNvPr id="41" name="Grafik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3205" y="5283992"/>
          <a:ext cx="527939" cy="583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47625</xdr:rowOff>
        </xdr:from>
        <xdr:to>
          <xdr:col>2</xdr:col>
          <xdr:colOff>200025</xdr:colOff>
          <xdr:row>12</xdr:row>
          <xdr:rowOff>133350</xdr:rowOff>
        </xdr:to>
        <xdr:sp macro="" textlink="">
          <xdr:nvSpPr>
            <xdr:cNvPr id="1026" name="List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130975</xdr:colOff>
      <xdr:row>6</xdr:row>
      <xdr:rowOff>59531</xdr:rowOff>
    </xdr:from>
    <xdr:to>
      <xdr:col>10</xdr:col>
      <xdr:colOff>166694</xdr:colOff>
      <xdr:row>19</xdr:row>
      <xdr:rowOff>166687</xdr:rowOff>
    </xdr:to>
    <xdr:graphicFrame macro="">
      <xdr:nvGraphicFramePr>
        <xdr:cNvPr id="29" name="Diagramm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119065</xdr:colOff>
      <xdr:row>29</xdr:row>
      <xdr:rowOff>11904</xdr:rowOff>
    </xdr:from>
    <xdr:to>
      <xdr:col>10</xdr:col>
      <xdr:colOff>154784</xdr:colOff>
      <xdr:row>41</xdr:row>
      <xdr:rowOff>107154</xdr:rowOff>
    </xdr:to>
    <xdr:graphicFrame macro="">
      <xdr:nvGraphicFramePr>
        <xdr:cNvPr id="31" name="Diagramm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309566</xdr:colOff>
      <xdr:row>16</xdr:row>
      <xdr:rowOff>250023</xdr:rowOff>
    </xdr:from>
    <xdr:to>
      <xdr:col>41</xdr:col>
      <xdr:colOff>595317</xdr:colOff>
      <xdr:row>28</xdr:row>
      <xdr:rowOff>154772</xdr:rowOff>
    </xdr:to>
    <xdr:graphicFrame macro="">
      <xdr:nvGraphicFramePr>
        <xdr:cNvPr id="30" name="Diagramm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714374</xdr:colOff>
      <xdr:row>70</xdr:row>
      <xdr:rowOff>71437</xdr:rowOff>
    </xdr:from>
    <xdr:to>
      <xdr:col>13</xdr:col>
      <xdr:colOff>285750</xdr:colOff>
      <xdr:row>84</xdr:row>
      <xdr:rowOff>147637</xdr:rowOff>
    </xdr:to>
    <xdr:graphicFrame macro="">
      <xdr:nvGraphicFramePr>
        <xdr:cNvPr id="32" name="Diagramm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392914</xdr:colOff>
      <xdr:row>5</xdr:row>
      <xdr:rowOff>154781</xdr:rowOff>
    </xdr:from>
    <xdr:to>
      <xdr:col>29</xdr:col>
      <xdr:colOff>559601</xdr:colOff>
      <xdr:row>19</xdr:row>
      <xdr:rowOff>159543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440527</xdr:colOff>
      <xdr:row>29</xdr:row>
      <xdr:rowOff>11904</xdr:rowOff>
    </xdr:from>
    <xdr:to>
      <xdr:col>29</xdr:col>
      <xdr:colOff>608114</xdr:colOff>
      <xdr:row>41</xdr:row>
      <xdr:rowOff>109104</xdr:rowOff>
    </xdr:to>
    <xdr:graphicFrame macro="">
      <xdr:nvGraphicFramePr>
        <xdr:cNvPr id="39" name="Diagramm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726311</xdr:colOff>
      <xdr:row>48</xdr:row>
      <xdr:rowOff>23809</xdr:rowOff>
    </xdr:from>
    <xdr:to>
      <xdr:col>42</xdr:col>
      <xdr:colOff>33498</xdr:colOff>
      <xdr:row>48</xdr:row>
      <xdr:rowOff>23809</xdr:rowOff>
    </xdr:to>
    <xdr:cxnSp macro="">
      <xdr:nvCxnSpPr>
        <xdr:cNvPr id="45" name="Gerader Verbinder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 flipV="1">
          <a:off x="4357717" y="9846465"/>
          <a:ext cx="18107156" cy="0"/>
        </a:xfrm>
        <a:prstGeom prst="line">
          <a:avLst/>
        </a:prstGeom>
        <a:ln w="50800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0">
                <a:srgbClr val="E4002D"/>
              </a:gs>
              <a:gs pos="27000">
                <a:srgbClr val="E4002D"/>
              </a:gs>
              <a:gs pos="100000">
                <a:schemeClr val="bg1"/>
              </a:gs>
            </a:gsLst>
            <a:lin ang="10800000" scaled="0"/>
          </a:gradFill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</xdr:colOff>
      <xdr:row>15</xdr:row>
      <xdr:rowOff>166680</xdr:rowOff>
    </xdr:from>
    <xdr:to>
      <xdr:col>33</xdr:col>
      <xdr:colOff>607220</xdr:colOff>
      <xdr:row>17</xdr:row>
      <xdr:rowOff>47616</xdr:rowOff>
    </xdr:to>
    <xdr:sp macro="" textlink="">
      <xdr:nvSpPr>
        <xdr:cNvPr id="46" name="Textfeld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5466223" y="3536149"/>
          <a:ext cx="2238372" cy="333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de-DE" sz="1100" b="1">
              <a:solidFill>
                <a:schemeClr val="tx1">
                  <a:lumMod val="75000"/>
                  <a:lumOff val="2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</a:rPr>
            <a:t>Auswahl des Lehrberufes:</a:t>
          </a:r>
        </a:p>
      </xdr:txBody>
    </xdr:sp>
    <xdr:clientData/>
  </xdr:twoCellAnchor>
  <xdr:twoCellAnchor>
    <xdr:from>
      <xdr:col>30</xdr:col>
      <xdr:colOff>0</xdr:colOff>
      <xdr:row>4</xdr:row>
      <xdr:rowOff>130967</xdr:rowOff>
    </xdr:from>
    <xdr:to>
      <xdr:col>30</xdr:col>
      <xdr:colOff>0</xdr:colOff>
      <xdr:row>40</xdr:row>
      <xdr:rowOff>66186</xdr:rowOff>
    </xdr:to>
    <xdr:cxnSp macro="">
      <xdr:nvCxnSpPr>
        <xdr:cNvPr id="43" name="Gerader Verbinder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H="1">
          <a:off x="14704219" y="1345405"/>
          <a:ext cx="0" cy="694800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130968</xdr:colOff>
      <xdr:row>4</xdr:row>
      <xdr:rowOff>35719</xdr:rowOff>
    </xdr:from>
    <xdr:to>
      <xdr:col>2</xdr:col>
      <xdr:colOff>214311</xdr:colOff>
      <xdr:row>12</xdr:row>
      <xdr:rowOff>130968</xdr:rowOff>
    </xdr:to>
    <xdr:sp macro="" textlink="">
      <xdr:nvSpPr>
        <xdr:cNvPr id="3" name="Rechtecklis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0968" y="1250157"/>
          <a:ext cx="1083468" cy="1678780"/>
        </a:xfrm>
        <a:prstGeom prst="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285747</xdr:colOff>
      <xdr:row>45</xdr:row>
      <xdr:rowOff>95250</xdr:rowOff>
    </xdr:from>
    <xdr:to>
      <xdr:col>38</xdr:col>
      <xdr:colOff>529166</xdr:colOff>
      <xdr:row>48</xdr:row>
      <xdr:rowOff>11906</xdr:rowOff>
    </xdr:to>
    <xdr:sp macro="" textlink="">
      <xdr:nvSpPr>
        <xdr:cNvPr id="48" name="Textfeld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291164" y="9334500"/>
          <a:ext cx="18616085" cy="48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>
              <a:solidFill>
                <a:schemeClr val="bg1">
                  <a:lumMod val="50000"/>
                </a:schemeClr>
              </a:solidFill>
              <a:latin typeface="Calibri" panose="020F0502020204030204" pitchFamily="34" charset="0"/>
              <a:cs typeface="Calibri" panose="020F0502020204030204" pitchFamily="34" charset="0"/>
            </a:rPr>
            <a:t>*Bestand:</a:t>
          </a:r>
          <a:r>
            <a:rPr lang="de-DE" baseline="0">
              <a:solidFill>
                <a:schemeClr val="bg1">
                  <a:lumMod val="50000"/>
                </a:schemeClr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de-DE">
              <a:solidFill>
                <a:schemeClr val="bg1">
                  <a:lumMod val="50000"/>
                </a:schemeClr>
              </a:solidFill>
              <a:latin typeface="Calibri" panose="020F0502020204030204" pitchFamily="34" charset="0"/>
              <a:cs typeface="Calibri" panose="020F0502020204030204" pitchFamily="34" charset="0"/>
            </a:rPr>
            <a:t>Zu jedem Stichtag (jeweils letzter Werktag eines Monats) wird die Anzahl ausgewiesen. </a:t>
          </a:r>
          <a:r>
            <a:rPr lang="de-DE" sz="1100">
              <a:solidFill>
                <a:schemeClr val="bg1">
                  <a:lumMod val="50000"/>
                </a:schemeClr>
              </a:solidFill>
              <a:latin typeface="Calibri" panose="020F0502020204030204" pitchFamily="34" charset="0"/>
              <a:cs typeface="Calibri" panose="020F0502020204030204" pitchFamily="34" charset="0"/>
            </a:rPr>
            <a:t>Quelle: AMS. Sie haben Fragen zu einem  unserer Dashboards oder zu deren Interpretation? Dann wenden Sie sich einfach an das AMS Kärnten, Abteilung Statistik – wir nehmen uns gerne Zeit für Sie: Katharina Krassnig, MA, Tel. +43 50 904 200 111, E-Mail: katharina.krassnig@ams.at</a:t>
          </a:r>
        </a:p>
        <a:p>
          <a:endParaRPr lang="de-DE" sz="1100">
            <a:solidFill>
              <a:schemeClr val="bg1">
                <a:lumMod val="50000"/>
              </a:schemeClr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30</xdr:col>
      <xdr:colOff>750093</xdr:colOff>
      <xdr:row>5</xdr:row>
      <xdr:rowOff>107155</xdr:rowOff>
    </xdr:from>
    <xdr:to>
      <xdr:col>40</xdr:col>
      <xdr:colOff>306937</xdr:colOff>
      <xdr:row>7</xdr:row>
      <xdr:rowOff>119062</xdr:rowOff>
    </xdr:to>
    <xdr:sp macro="" textlink="">
      <xdr:nvSpPr>
        <xdr:cNvPr id="9" name="Eine Ecke des Rechtecks schneid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5454312" y="1512093"/>
          <a:ext cx="5760000" cy="416719"/>
        </a:xfrm>
        <a:prstGeom prst="snip1Rect">
          <a:avLst/>
        </a:prstGeom>
        <a:noFill/>
        <a:ln w="19050">
          <a:solidFill>
            <a:srgbClr val="004F9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30</xdr:col>
      <xdr:colOff>747710</xdr:colOff>
      <xdr:row>9</xdr:row>
      <xdr:rowOff>92868</xdr:rowOff>
    </xdr:from>
    <xdr:to>
      <xdr:col>40</xdr:col>
      <xdr:colOff>304554</xdr:colOff>
      <xdr:row>11</xdr:row>
      <xdr:rowOff>116681</xdr:rowOff>
    </xdr:to>
    <xdr:sp macro="" textlink="">
      <xdr:nvSpPr>
        <xdr:cNvPr id="49" name="Eine Ecke des Rechtecks schneiden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5451929" y="2307431"/>
          <a:ext cx="5760000" cy="416719"/>
        </a:xfrm>
        <a:prstGeom prst="snip1Rect">
          <a:avLst/>
        </a:prstGeom>
        <a:noFill/>
        <a:ln w="19050">
          <a:solidFill>
            <a:srgbClr val="E4002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192094</xdr:colOff>
      <xdr:row>88</xdr:row>
      <xdr:rowOff>42862</xdr:rowOff>
    </xdr:from>
    <xdr:to>
      <xdr:col>28</xdr:col>
      <xdr:colOff>28581</xdr:colOff>
      <xdr:row>98</xdr:row>
      <xdr:rowOff>138112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5"/>
        <a:stretch/>
      </xdr:blipFill>
      <xdr:spPr bwMode="auto">
        <a:xfrm>
          <a:off x="192094" y="16816387"/>
          <a:ext cx="13133387" cy="2000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306387</xdr:colOff>
      <xdr:row>94</xdr:row>
      <xdr:rowOff>82550</xdr:rowOff>
    </xdr:from>
    <xdr:to>
      <xdr:col>27</xdr:col>
      <xdr:colOff>78421</xdr:colOff>
      <xdr:row>97</xdr:row>
      <xdr:rowOff>3810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7362" y="17999075"/>
          <a:ext cx="1057909" cy="49276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93</xdr:row>
      <xdr:rowOff>0</xdr:rowOff>
    </xdr:from>
    <xdr:to>
      <xdr:col>25</xdr:col>
      <xdr:colOff>414338</xdr:colOff>
      <xdr:row>102</xdr:row>
      <xdr:rowOff>114300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" y="17726025"/>
          <a:ext cx="12272963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150813</xdr:colOff>
      <xdr:row>94</xdr:row>
      <xdr:rowOff>39687</xdr:rowOff>
    </xdr:from>
    <xdr:to>
      <xdr:col>1</xdr:col>
      <xdr:colOff>238125</xdr:colOff>
      <xdr:row>97</xdr:row>
      <xdr:rowOff>63500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50813" y="17956212"/>
          <a:ext cx="2525712" cy="595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Legende:</a:t>
          </a:r>
          <a:r>
            <a:rPr lang="de-DE" sz="9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</a:t>
          </a:r>
        </a:p>
        <a:p>
          <a:r>
            <a:rPr lang="de-DE" sz="9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rote Markierung: LS kleiner als 1</a:t>
          </a:r>
        </a:p>
        <a:p>
          <a:r>
            <a:rPr lang="de-DE" sz="9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gelbe Markierung: mehr OL als LS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Dashboard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4F9F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Dashboard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4F9F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CM86"/>
  <sheetViews>
    <sheetView showGridLines="0" tabSelected="1" zoomScale="80" zoomScaleNormal="80" workbookViewId="0">
      <selection activeCell="AI17" sqref="AI17:AO17"/>
    </sheetView>
  </sheetViews>
  <sheetFormatPr baseColWidth="10" defaultRowHeight="15" outlineLevelRow="1" outlineLevelCol="1" x14ac:dyDescent="0.25"/>
  <cols>
    <col min="1" max="1" width="2.140625" customWidth="1"/>
    <col min="2" max="2" width="12.85546875" customWidth="1"/>
    <col min="3" max="3" width="5.5703125" customWidth="1"/>
    <col min="4" max="4" width="11" customWidth="1"/>
    <col min="19" max="19" width="17.42578125" customWidth="1"/>
    <col min="20" max="20" width="17" hidden="1" customWidth="1"/>
    <col min="21" max="21" width="13.85546875" hidden="1" customWidth="1"/>
    <col min="22" max="28" width="0" hidden="1" customWidth="1"/>
    <col min="29" max="29" width="29.140625" hidden="1" customWidth="1"/>
    <col min="33" max="33" width="13" customWidth="1"/>
    <col min="36" max="37" width="11.42578125" hidden="1" customWidth="1" outlineLevel="1"/>
    <col min="38" max="38" width="11.42578125" collapsed="1"/>
    <col min="46" max="48" width="0" hidden="1" customWidth="1" outlineLevel="1"/>
    <col min="49" max="49" width="11.42578125" collapsed="1"/>
  </cols>
  <sheetData>
    <row r="1" spans="1:91" ht="49.5" customHeight="1" thickBot="1" x14ac:dyDescent="0.3">
      <c r="A1" s="231" t="s">
        <v>172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0">
        <f ca="1">EDATE(TODAY(),-1)</f>
        <v>45717</v>
      </c>
      <c r="AP1" s="230"/>
      <c r="AR1" s="94"/>
      <c r="AS1" s="94"/>
      <c r="AT1" s="94"/>
      <c r="AU1" s="94"/>
      <c r="AV1" s="94"/>
      <c r="AW1" s="94"/>
      <c r="AX1" s="94"/>
      <c r="AY1" s="94"/>
      <c r="AZ1" s="94"/>
      <c r="BA1" s="94"/>
    </row>
    <row r="2" spans="1:91" x14ac:dyDescent="0.25">
      <c r="G2" s="3"/>
      <c r="X2" t="s">
        <v>0</v>
      </c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91" x14ac:dyDescent="0.25"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 t="s">
        <v>169</v>
      </c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</row>
    <row r="4" spans="1:91" ht="15.75" x14ac:dyDescent="0.25">
      <c r="B4" s="4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96">
        <f>INDEX(LS!C85:K85,Dashboard!B7)</f>
        <v>439</v>
      </c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</row>
    <row r="5" spans="1:91" x14ac:dyDescent="0.25">
      <c r="B5" s="6" t="s">
        <v>1</v>
      </c>
      <c r="E5" s="7"/>
      <c r="F5" s="7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 t="s">
        <v>170</v>
      </c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</row>
    <row r="6" spans="1:91" ht="15.75" x14ac:dyDescent="0.25">
      <c r="E6" s="7"/>
      <c r="F6" s="7"/>
      <c r="G6" s="5"/>
      <c r="H6" s="3"/>
      <c r="I6" s="3"/>
      <c r="J6" s="3"/>
      <c r="K6" s="3"/>
      <c r="L6" s="3"/>
      <c r="M6" s="3"/>
      <c r="N6" s="3"/>
      <c r="O6" s="3"/>
      <c r="P6" s="3"/>
      <c r="Q6" s="3"/>
      <c r="S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96">
        <f>INDEX(OL!C84:K84,Dashboard!B7)</f>
        <v>582</v>
      </c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</row>
    <row r="7" spans="1:91" ht="15.75" x14ac:dyDescent="0.25">
      <c r="B7">
        <f>IF(B5="Kärnten",9,MATCH(B5,Liste!A3:A10,FALSE))</f>
        <v>9</v>
      </c>
      <c r="E7" s="5"/>
      <c r="F7" s="5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Y7" s="3"/>
      <c r="Z7" s="3"/>
      <c r="AA7" s="3"/>
      <c r="AB7" s="3"/>
      <c r="AC7" s="3"/>
      <c r="AD7" s="3"/>
      <c r="AE7" s="3"/>
      <c r="AF7" s="102" t="str">
        <f>""&amp;TEXT(AT12,"Text")&amp;":"</f>
        <v>Kärnten:</v>
      </c>
      <c r="AG7" s="102"/>
      <c r="AH7" s="101">
        <f>AT4</f>
        <v>439</v>
      </c>
      <c r="AI7" s="98" t="s">
        <v>155</v>
      </c>
      <c r="AO7" s="3"/>
      <c r="AP7" s="3"/>
      <c r="AQ7" s="3"/>
      <c r="AR7" s="3"/>
      <c r="AS7" s="3"/>
      <c r="AT7" s="95" t="s">
        <v>167</v>
      </c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</row>
    <row r="8" spans="1:91" ht="15.75" x14ac:dyDescent="0.25">
      <c r="F8" s="233"/>
      <c r="G8" s="233"/>
      <c r="H8" s="8"/>
      <c r="I8" s="8"/>
      <c r="J8" s="3"/>
      <c r="K8" s="3"/>
      <c r="L8" s="3"/>
      <c r="M8" s="3"/>
      <c r="N8" s="3"/>
      <c r="O8" s="3"/>
      <c r="P8" s="3"/>
      <c r="Q8" s="3"/>
      <c r="R8" s="3"/>
      <c r="S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96">
        <f>INDEX(Daten!J6:J14,Dashboard!B7)</f>
        <v>1768</v>
      </c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</row>
    <row r="9" spans="1:91" ht="15.75" x14ac:dyDescent="0.25">
      <c r="F9" s="234"/>
      <c r="G9" s="234"/>
      <c r="H9" s="9"/>
      <c r="I9" s="9"/>
      <c r="J9" s="3"/>
      <c r="K9" s="3"/>
      <c r="L9" s="3"/>
      <c r="M9" s="3"/>
      <c r="N9" s="3"/>
      <c r="O9" s="3"/>
      <c r="P9" s="3"/>
      <c r="Q9" s="3"/>
      <c r="R9" s="3"/>
      <c r="S9" s="3"/>
      <c r="T9" t="s">
        <v>2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95" t="s">
        <v>168</v>
      </c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</row>
    <row r="10" spans="1:91" ht="15.75" x14ac:dyDescent="0.25">
      <c r="E10" s="10"/>
      <c r="F10" s="10"/>
      <c r="G10" s="1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1">
        <v>0.49165645328556612</v>
      </c>
      <c r="Y10" s="3"/>
      <c r="Z10" s="3"/>
      <c r="AA10" s="3"/>
      <c r="AB10" s="3"/>
      <c r="AC10" s="3"/>
      <c r="AD10" s="3"/>
      <c r="AE10" s="3"/>
      <c r="AF10" s="3"/>
      <c r="AG10" s="100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96">
        <f>INDEX(Daten!J19:J27,Dashboard!B7)</f>
        <v>7337</v>
      </c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</row>
    <row r="11" spans="1:91" ht="15" customHeight="1" x14ac:dyDescent="0.25">
      <c r="L11" s="3"/>
      <c r="M11" s="3"/>
      <c r="N11" s="3"/>
      <c r="O11" s="3"/>
      <c r="P11" s="3"/>
      <c r="Q11" s="3"/>
      <c r="R11" s="3"/>
      <c r="S11" s="3"/>
      <c r="Y11" s="3"/>
      <c r="Z11" s="3"/>
      <c r="AA11" s="3"/>
      <c r="AB11" s="3"/>
      <c r="AC11" s="3"/>
      <c r="AD11" s="3"/>
      <c r="AF11" s="102" t="str">
        <f>""&amp;TEXT(AT12,"Text")&amp;":"</f>
        <v>Kärnten:</v>
      </c>
      <c r="AG11" s="102"/>
      <c r="AH11" s="99">
        <f>AT6</f>
        <v>582</v>
      </c>
      <c r="AI11" s="98" t="s">
        <v>176</v>
      </c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 t="s">
        <v>171</v>
      </c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</row>
    <row r="12" spans="1:91" x14ac:dyDescent="0.25">
      <c r="C12" s="12"/>
      <c r="D12" s="12"/>
      <c r="L12" s="12"/>
      <c r="M12" s="12"/>
      <c r="N12" s="12"/>
      <c r="O12" s="12"/>
      <c r="P12" s="12"/>
      <c r="Q12" s="12"/>
      <c r="R12" s="12"/>
      <c r="S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 t="str">
        <f>INDEX(Daten!A6:A14,Dashboard!B7)</f>
        <v>Kärnten</v>
      </c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L12" s="13"/>
    </row>
    <row r="13" spans="1:91" ht="15" customHeight="1" x14ac:dyDescent="0.25">
      <c r="C13" s="12"/>
      <c r="D13" s="12"/>
      <c r="E13" s="14"/>
      <c r="F13" s="14"/>
      <c r="G13" s="14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L13" s="13"/>
    </row>
    <row r="14" spans="1:91" x14ac:dyDescent="0.25">
      <c r="E14" s="14"/>
      <c r="F14" s="14"/>
      <c r="G14" s="14"/>
    </row>
    <row r="15" spans="1:91" x14ac:dyDescent="0.25">
      <c r="T15" t="str">
        <f>"von den Älteren ab 50 sind "&amp;TEXT(T10,"0%")&amp;" an allen Arbeitslosen"</f>
        <v>von den Älteren ab 50 sind 49% an allen Arbeitslosen</v>
      </c>
    </row>
    <row r="16" spans="1:91" x14ac:dyDescent="0.25">
      <c r="AJ16" s="103"/>
      <c r="AK16" s="103"/>
      <c r="AL16" s="92"/>
      <c r="AM16" s="92"/>
      <c r="AN16" s="92"/>
    </row>
    <row r="17" spans="2:41" ht="21" x14ac:dyDescent="0.25">
      <c r="F17" s="15"/>
      <c r="I17" s="235"/>
      <c r="J17" s="235"/>
      <c r="AI17" s="241" t="s">
        <v>26</v>
      </c>
      <c r="AJ17" s="241"/>
      <c r="AK17" s="241"/>
      <c r="AL17" s="241"/>
      <c r="AM17" s="241"/>
      <c r="AN17" s="241"/>
      <c r="AO17" s="241"/>
    </row>
    <row r="21" spans="2:41" ht="15" customHeight="1" x14ac:dyDescent="0.25">
      <c r="D21" s="236" t="s">
        <v>177</v>
      </c>
      <c r="E21" s="236"/>
      <c r="F21" s="236"/>
      <c r="G21" s="236"/>
      <c r="H21" s="236"/>
      <c r="I21" s="236"/>
      <c r="J21" s="236"/>
      <c r="K21" s="97"/>
      <c r="L21" s="239" t="s">
        <v>174</v>
      </c>
      <c r="M21" s="239"/>
      <c r="N21" s="239"/>
      <c r="O21" s="239"/>
      <c r="P21" s="239"/>
      <c r="Q21" s="239"/>
      <c r="R21" s="239"/>
      <c r="S21" s="239"/>
    </row>
    <row r="22" spans="2:41" ht="15.75" customHeight="1" x14ac:dyDescent="0.25">
      <c r="D22" s="236"/>
      <c r="E22" s="236"/>
      <c r="F22" s="236"/>
      <c r="G22" s="236"/>
      <c r="H22" s="236"/>
      <c r="I22" s="236"/>
      <c r="J22" s="236"/>
      <c r="K22" s="97"/>
      <c r="L22" s="239"/>
      <c r="M22" s="239"/>
      <c r="N22" s="239"/>
      <c r="O22" s="239"/>
      <c r="P22" s="239"/>
      <c r="Q22" s="239"/>
      <c r="R22" s="239"/>
      <c r="S22" s="239"/>
    </row>
    <row r="23" spans="2:41" ht="15.75" x14ac:dyDescent="0.25">
      <c r="D23" s="237" t="str">
        <f>"Insgesamt sind "&amp;TEXT(AT8,"0.0")&amp;" Jugendliche in "&amp;TEXT(AT12,"Text")&amp;" vorgemerkt."</f>
        <v>Insgesamt sind 1.768 Jugendliche in Kärnten vorgemerkt.</v>
      </c>
      <c r="E23" s="237"/>
      <c r="F23" s="237"/>
      <c r="G23" s="237"/>
      <c r="H23" s="237"/>
      <c r="I23" s="237"/>
      <c r="J23" s="237"/>
      <c r="M23" s="16"/>
      <c r="N23" s="16"/>
      <c r="O23" s="16"/>
    </row>
    <row r="24" spans="2:41" x14ac:dyDescent="0.25">
      <c r="D24" s="55"/>
      <c r="E24" s="55"/>
      <c r="F24" s="55"/>
      <c r="G24" s="55"/>
      <c r="H24" s="55"/>
      <c r="I24" s="55"/>
      <c r="J24" s="55"/>
    </row>
    <row r="26" spans="2:41" x14ac:dyDescent="0.25">
      <c r="B26" s="92"/>
      <c r="C26" s="92"/>
      <c r="D26" s="92"/>
      <c r="E26" s="92"/>
      <c r="F26" s="92"/>
      <c r="G26" s="92"/>
      <c r="H26" s="92"/>
    </row>
    <row r="27" spans="2:41" x14ac:dyDescent="0.25">
      <c r="B27" s="92"/>
      <c r="C27" s="92"/>
      <c r="D27" s="92"/>
      <c r="E27" s="92"/>
      <c r="F27" s="92"/>
      <c r="G27" s="92"/>
      <c r="H27" s="92"/>
    </row>
    <row r="28" spans="2:41" x14ac:dyDescent="0.25">
      <c r="B28" s="92"/>
      <c r="C28" s="92"/>
      <c r="D28" s="92"/>
      <c r="E28" s="92"/>
      <c r="F28" s="92"/>
      <c r="G28" s="92"/>
      <c r="H28" s="92"/>
    </row>
    <row r="40" spans="2:19" ht="15" customHeight="1" x14ac:dyDescent="0.25"/>
    <row r="43" spans="2:19" x14ac:dyDescent="0.25">
      <c r="D43" s="236" t="s">
        <v>173</v>
      </c>
      <c r="E43" s="236"/>
      <c r="F43" s="236"/>
      <c r="G43" s="236"/>
      <c r="H43" s="236"/>
      <c r="I43" s="236"/>
      <c r="J43" s="236"/>
      <c r="K43" s="17"/>
      <c r="L43" s="240" t="s">
        <v>175</v>
      </c>
      <c r="M43" s="240"/>
      <c r="N43" s="240"/>
      <c r="O43" s="240"/>
      <c r="P43" s="240"/>
      <c r="Q43" s="240"/>
      <c r="R43" s="240"/>
      <c r="S43" s="240"/>
    </row>
    <row r="44" spans="2:19" x14ac:dyDescent="0.25">
      <c r="D44" s="236"/>
      <c r="E44" s="236"/>
      <c r="F44" s="236"/>
      <c r="G44" s="236"/>
      <c r="H44" s="236"/>
      <c r="I44" s="236"/>
      <c r="J44" s="236"/>
      <c r="M44" s="92"/>
      <c r="N44" s="92"/>
      <c r="O44" s="92"/>
      <c r="P44" s="92"/>
      <c r="Q44" s="92"/>
      <c r="R44" s="92"/>
      <c r="S44" s="92"/>
    </row>
    <row r="45" spans="2:19" ht="21" x14ac:dyDescent="0.35">
      <c r="B45" s="18"/>
      <c r="D45" s="238" t="str">
        <f>"Insgesamt sind "&amp;TEXT(AT10,"0.0")&amp;" Ältere in "&amp;TEXT(AT12,"Text")&amp;" vorgemerkt."</f>
        <v>Insgesamt sind 7.337 Ältere in Kärnten vorgemerkt.</v>
      </c>
      <c r="E45" s="238"/>
      <c r="F45" s="238"/>
      <c r="G45" s="238"/>
      <c r="H45" s="238"/>
      <c r="I45" s="238"/>
      <c r="J45" s="238"/>
    </row>
    <row r="47" spans="2:19" x14ac:dyDescent="0.25">
      <c r="M47" s="93"/>
    </row>
    <row r="55" spans="2:2" x14ac:dyDescent="0.25">
      <c r="B55" s="12"/>
    </row>
    <row r="56" spans="2:2" x14ac:dyDescent="0.25">
      <c r="B56" s="12"/>
    </row>
    <row r="69" spans="5:13" hidden="1" outlineLevel="1" x14ac:dyDescent="0.25"/>
    <row r="70" spans="5:13" hidden="1" outlineLevel="1" x14ac:dyDescent="0.25">
      <c r="E70" s="232" t="s">
        <v>36</v>
      </c>
      <c r="F70" s="232"/>
      <c r="G70" s="232"/>
      <c r="H70" s="232"/>
      <c r="I70" s="232"/>
      <c r="J70" s="232"/>
      <c r="K70" s="232"/>
      <c r="L70" s="232"/>
      <c r="M70" s="232"/>
    </row>
    <row r="71" spans="5:13" hidden="1" outlineLevel="1" x14ac:dyDescent="0.25"/>
    <row r="72" spans="5:13" hidden="1" outlineLevel="1" x14ac:dyDescent="0.25"/>
    <row r="73" spans="5:13" hidden="1" outlineLevel="1" x14ac:dyDescent="0.25"/>
    <row r="74" spans="5:13" hidden="1" outlineLevel="1" x14ac:dyDescent="0.25"/>
    <row r="75" spans="5:13" hidden="1" outlineLevel="1" x14ac:dyDescent="0.25"/>
    <row r="76" spans="5:13" hidden="1" outlineLevel="1" x14ac:dyDescent="0.25"/>
    <row r="77" spans="5:13" hidden="1" outlineLevel="1" x14ac:dyDescent="0.25"/>
    <row r="78" spans="5:13" hidden="1" outlineLevel="1" x14ac:dyDescent="0.25"/>
    <row r="79" spans="5:13" hidden="1" outlineLevel="1" x14ac:dyDescent="0.25"/>
    <row r="80" spans="5:13" hidden="1" outlineLevel="1" x14ac:dyDescent="0.25"/>
    <row r="81" hidden="1" outlineLevel="1" x14ac:dyDescent="0.25"/>
    <row r="82" hidden="1" outlineLevel="1" x14ac:dyDescent="0.25"/>
    <row r="83" hidden="1" outlineLevel="1" x14ac:dyDescent="0.25"/>
    <row r="84" hidden="1" outlineLevel="1" x14ac:dyDescent="0.25"/>
    <row r="85" hidden="1" outlineLevel="1" x14ac:dyDescent="0.25"/>
    <row r="86" collapsed="1" x14ac:dyDescent="0.25"/>
  </sheetData>
  <sheetProtection algorithmName="SHA-512" hashValue="ULxoDyyeddAqYp3DE9wZCfde3iOANfvyPs9Eb/Khyf0ZDoq7QdxRWyMJ9KXSVXgwXjGaB5Y+T4iDQG8Qhvvadg==" saltValue="zanDp81s+2QlQOjGKJhLEQ==" spinCount="100000" sheet="1" objects="1" scenarios="1" selectLockedCells="1" autoFilter="0" selectUnlockedCells="1"/>
  <mergeCells count="13">
    <mergeCell ref="AO1:AP1"/>
    <mergeCell ref="A1:AN1"/>
    <mergeCell ref="E70:M70"/>
    <mergeCell ref="F8:G8"/>
    <mergeCell ref="F9:G9"/>
    <mergeCell ref="I17:J17"/>
    <mergeCell ref="D21:J22"/>
    <mergeCell ref="D23:J23"/>
    <mergeCell ref="D43:J44"/>
    <mergeCell ref="D45:J45"/>
    <mergeCell ref="L21:S22"/>
    <mergeCell ref="L43:S43"/>
    <mergeCell ref="AI17:AO17"/>
  </mergeCells>
  <dataValidations count="1">
    <dataValidation type="list" allowBlank="1" showInputMessage="1" showErrorMessage="1" sqref="AI17" xr:uid="{00000000-0002-0000-0000-000000000000}">
      <formula1>Berufe_größer0</formula1>
    </dataValidation>
  </dataValidations>
  <pageMargins left="0.7" right="0.7" top="0.78740157499999996" bottom="0.78740157499999996" header="0.3" footer="0.3"/>
  <pageSetup paperSize="8" scale="37" orientation="landscape" verticalDpi="90" r:id="rId1"/>
  <drawing r:id="rId2"/>
  <legacyDrawing r:id="rId3"/>
  <controls>
    <mc:AlternateContent xmlns:mc="http://schemas.openxmlformats.org/markup-compatibility/2006">
      <mc:Choice Requires="x14">
        <control shapeId="1026" r:id="rId4" name="ListBox1">
          <controlPr defaultSize="0" autoLine="0" autoPict="0" linkedCell="B5" listFillRange="Liste!A2:A10" r:id="rId5">
            <anchor moveWithCells="1">
              <from>
                <xdr:col>1</xdr:col>
                <xdr:colOff>0</xdr:colOff>
                <xdr:row>4</xdr:row>
                <xdr:rowOff>47625</xdr:rowOff>
              </from>
              <to>
                <xdr:col>2</xdr:col>
                <xdr:colOff>200025</xdr:colOff>
                <xdr:row>12</xdr:row>
                <xdr:rowOff>133350</xdr:rowOff>
              </to>
            </anchor>
          </controlPr>
        </control>
      </mc:Choice>
      <mc:Fallback>
        <control shapeId="1026" r:id="rId4" name="List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'Stellenandrang BerufsgruppenRGS'!$A$6:$A$14</xm:f>
          </x14:formula1>
          <xm:sqref>E70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5:K85"/>
  <sheetViews>
    <sheetView workbookViewId="0">
      <selection activeCell="AI17" sqref="AI17:AO17"/>
    </sheetView>
  </sheetViews>
  <sheetFormatPr baseColWidth="10" defaultRowHeight="15" x14ac:dyDescent="0.25"/>
  <cols>
    <col min="2" max="2" width="16.42578125" customWidth="1"/>
  </cols>
  <sheetData>
    <row r="5" spans="1:11" x14ac:dyDescent="0.25">
      <c r="B5" s="213" t="s">
        <v>5</v>
      </c>
      <c r="C5" s="217" t="s">
        <v>14</v>
      </c>
      <c r="D5" s="216" t="s">
        <v>15</v>
      </c>
      <c r="E5" s="216" t="s">
        <v>16</v>
      </c>
      <c r="F5" s="216" t="s">
        <v>17</v>
      </c>
      <c r="G5" s="216" t="s">
        <v>18</v>
      </c>
      <c r="H5" s="216" t="s">
        <v>19</v>
      </c>
      <c r="I5" s="216" t="s">
        <v>20</v>
      </c>
      <c r="J5" s="216" t="s">
        <v>21</v>
      </c>
      <c r="K5" s="218" t="s">
        <v>22</v>
      </c>
    </row>
    <row r="6" spans="1:11" x14ac:dyDescent="0.25">
      <c r="A6" t="str">
        <f>LEFT(B6,2)</f>
        <v>01</v>
      </c>
      <c r="B6" s="215" t="s">
        <v>146</v>
      </c>
      <c r="C6" s="219">
        <v>0</v>
      </c>
      <c r="D6" s="223">
        <v>0</v>
      </c>
      <c r="E6" s="223">
        <v>0</v>
      </c>
      <c r="F6" s="223">
        <v>0</v>
      </c>
      <c r="G6" s="223">
        <v>0</v>
      </c>
      <c r="H6" s="223">
        <v>0</v>
      </c>
      <c r="I6" s="223">
        <v>0</v>
      </c>
      <c r="J6" s="223">
        <v>0</v>
      </c>
      <c r="K6" s="228">
        <v>0</v>
      </c>
    </row>
    <row r="7" spans="1:11" x14ac:dyDescent="0.25">
      <c r="A7" t="str">
        <f t="shared" ref="A7:A70" si="0">LEFT(B7,2)</f>
        <v>02</v>
      </c>
      <c r="B7" s="212" t="s">
        <v>87</v>
      </c>
      <c r="C7" s="220">
        <v>2</v>
      </c>
      <c r="D7" s="224">
        <v>0</v>
      </c>
      <c r="E7" s="224">
        <v>0</v>
      </c>
      <c r="F7" s="224">
        <v>3</v>
      </c>
      <c r="G7" s="224">
        <v>1</v>
      </c>
      <c r="H7" s="224">
        <v>0</v>
      </c>
      <c r="I7" s="224">
        <v>0</v>
      </c>
      <c r="J7" s="224">
        <v>0</v>
      </c>
      <c r="K7" s="229">
        <v>6</v>
      </c>
    </row>
    <row r="8" spans="1:11" x14ac:dyDescent="0.25">
      <c r="A8" t="str">
        <f t="shared" si="0"/>
        <v>05</v>
      </c>
      <c r="B8" s="212" t="s">
        <v>88</v>
      </c>
      <c r="C8" s="220">
        <v>0</v>
      </c>
      <c r="D8" s="224">
        <v>0</v>
      </c>
      <c r="E8" s="224">
        <v>0</v>
      </c>
      <c r="F8" s="224">
        <v>0</v>
      </c>
      <c r="G8" s="224">
        <v>0</v>
      </c>
      <c r="H8" s="224">
        <v>0</v>
      </c>
      <c r="I8" s="224">
        <v>0</v>
      </c>
      <c r="J8" s="224">
        <v>0</v>
      </c>
      <c r="K8" s="229">
        <v>0</v>
      </c>
    </row>
    <row r="9" spans="1:11" x14ac:dyDescent="0.25">
      <c r="A9" t="str">
        <f t="shared" si="0"/>
        <v>06</v>
      </c>
      <c r="B9" s="212" t="s">
        <v>89</v>
      </c>
      <c r="C9" s="220">
        <v>0</v>
      </c>
      <c r="D9" s="224">
        <v>0</v>
      </c>
      <c r="E9" s="224">
        <v>0</v>
      </c>
      <c r="F9" s="224">
        <v>0</v>
      </c>
      <c r="G9" s="224">
        <v>0</v>
      </c>
      <c r="H9" s="224">
        <v>0</v>
      </c>
      <c r="I9" s="224">
        <v>0</v>
      </c>
      <c r="J9" s="224">
        <v>0</v>
      </c>
      <c r="K9" s="229">
        <v>0</v>
      </c>
    </row>
    <row r="10" spans="1:11" x14ac:dyDescent="0.25">
      <c r="A10" t="str">
        <f t="shared" si="0"/>
        <v>10</v>
      </c>
      <c r="B10" s="212" t="s">
        <v>90</v>
      </c>
      <c r="C10" s="220">
        <v>0</v>
      </c>
      <c r="D10" s="224">
        <v>0</v>
      </c>
      <c r="E10" s="224">
        <v>0</v>
      </c>
      <c r="F10" s="224">
        <v>0</v>
      </c>
      <c r="G10" s="224">
        <v>0</v>
      </c>
      <c r="H10" s="224">
        <v>0</v>
      </c>
      <c r="I10" s="224">
        <v>0</v>
      </c>
      <c r="J10" s="224">
        <v>0</v>
      </c>
      <c r="K10" s="229">
        <v>0</v>
      </c>
    </row>
    <row r="11" spans="1:11" x14ac:dyDescent="0.25">
      <c r="A11" t="str">
        <f t="shared" si="0"/>
        <v>11</v>
      </c>
      <c r="B11" s="212" t="s">
        <v>91</v>
      </c>
      <c r="C11" s="220">
        <v>0</v>
      </c>
      <c r="D11" s="224">
        <v>0</v>
      </c>
      <c r="E11" s="224">
        <v>0</v>
      </c>
      <c r="F11" s="224">
        <v>0</v>
      </c>
      <c r="G11" s="224">
        <v>0</v>
      </c>
      <c r="H11" s="224">
        <v>0</v>
      </c>
      <c r="I11" s="224">
        <v>0</v>
      </c>
      <c r="J11" s="224">
        <v>0</v>
      </c>
      <c r="K11" s="229">
        <v>0</v>
      </c>
    </row>
    <row r="12" spans="1:11" x14ac:dyDescent="0.25">
      <c r="A12" t="str">
        <f t="shared" si="0"/>
        <v>12</v>
      </c>
      <c r="B12" s="212" t="s">
        <v>147</v>
      </c>
      <c r="C12" s="220">
        <v>0</v>
      </c>
      <c r="D12" s="224">
        <v>0</v>
      </c>
      <c r="E12" s="224">
        <v>0</v>
      </c>
      <c r="F12" s="224">
        <v>0</v>
      </c>
      <c r="G12" s="224">
        <v>0</v>
      </c>
      <c r="H12" s="224">
        <v>0</v>
      </c>
      <c r="I12" s="224">
        <v>0</v>
      </c>
      <c r="J12" s="224">
        <v>0</v>
      </c>
      <c r="K12" s="229">
        <v>0</v>
      </c>
    </row>
    <row r="13" spans="1:11" x14ac:dyDescent="0.25">
      <c r="A13" t="str">
        <f t="shared" si="0"/>
        <v>13</v>
      </c>
      <c r="B13" s="212" t="s">
        <v>141</v>
      </c>
      <c r="C13" s="220">
        <v>0</v>
      </c>
      <c r="D13" s="224">
        <v>0</v>
      </c>
      <c r="E13" s="224">
        <v>0</v>
      </c>
      <c r="F13" s="224">
        <v>0</v>
      </c>
      <c r="G13" s="224">
        <v>0</v>
      </c>
      <c r="H13" s="224">
        <v>0</v>
      </c>
      <c r="I13" s="224">
        <v>0</v>
      </c>
      <c r="J13" s="224">
        <v>0</v>
      </c>
      <c r="K13" s="229">
        <v>0</v>
      </c>
    </row>
    <row r="14" spans="1:11" x14ac:dyDescent="0.25">
      <c r="A14" t="str">
        <f t="shared" si="0"/>
        <v>14</v>
      </c>
      <c r="B14" s="212" t="s">
        <v>94</v>
      </c>
      <c r="C14" s="220">
        <v>0</v>
      </c>
      <c r="D14" s="224">
        <v>1</v>
      </c>
      <c r="E14" s="224">
        <v>0</v>
      </c>
      <c r="F14" s="224">
        <v>0</v>
      </c>
      <c r="G14" s="224">
        <v>0</v>
      </c>
      <c r="H14" s="224">
        <v>1</v>
      </c>
      <c r="I14" s="224">
        <v>0</v>
      </c>
      <c r="J14" s="224">
        <v>0</v>
      </c>
      <c r="K14" s="229">
        <v>2</v>
      </c>
    </row>
    <row r="15" spans="1:11" x14ac:dyDescent="0.25">
      <c r="A15" t="str">
        <f t="shared" si="0"/>
        <v>15</v>
      </c>
      <c r="B15" s="212" t="s">
        <v>95</v>
      </c>
      <c r="C15" s="220">
        <v>0</v>
      </c>
      <c r="D15" s="224">
        <v>0</v>
      </c>
      <c r="E15" s="224">
        <v>0</v>
      </c>
      <c r="F15" s="224">
        <v>0</v>
      </c>
      <c r="G15" s="224">
        <v>0</v>
      </c>
      <c r="H15" s="224">
        <v>0</v>
      </c>
      <c r="I15" s="224">
        <v>0</v>
      </c>
      <c r="J15" s="224">
        <v>0</v>
      </c>
      <c r="K15" s="229">
        <v>0</v>
      </c>
    </row>
    <row r="16" spans="1:11" x14ac:dyDescent="0.25">
      <c r="A16" t="str">
        <f t="shared" si="0"/>
        <v>16</v>
      </c>
      <c r="B16" s="212" t="s">
        <v>26</v>
      </c>
      <c r="C16" s="220">
        <v>4</v>
      </c>
      <c r="D16" s="224">
        <v>6</v>
      </c>
      <c r="E16" s="224">
        <v>2</v>
      </c>
      <c r="F16" s="224">
        <v>11</v>
      </c>
      <c r="G16" s="224">
        <v>2</v>
      </c>
      <c r="H16" s="224">
        <v>4</v>
      </c>
      <c r="I16" s="224">
        <v>0</v>
      </c>
      <c r="J16" s="224">
        <v>0</v>
      </c>
      <c r="K16" s="229">
        <v>29</v>
      </c>
    </row>
    <row r="17" spans="1:11" x14ac:dyDescent="0.25">
      <c r="A17" t="str">
        <f t="shared" si="0"/>
        <v>17</v>
      </c>
      <c r="B17" s="212" t="s">
        <v>27</v>
      </c>
      <c r="C17" s="220">
        <v>2</v>
      </c>
      <c r="D17" s="224">
        <v>3</v>
      </c>
      <c r="E17" s="224">
        <v>5</v>
      </c>
      <c r="F17" s="224">
        <v>7</v>
      </c>
      <c r="G17" s="224">
        <v>5</v>
      </c>
      <c r="H17" s="224">
        <v>20</v>
      </c>
      <c r="I17" s="224">
        <v>2</v>
      </c>
      <c r="J17" s="224">
        <v>2</v>
      </c>
      <c r="K17" s="229">
        <v>46</v>
      </c>
    </row>
    <row r="18" spans="1:11" x14ac:dyDescent="0.25">
      <c r="A18" t="str">
        <f t="shared" si="0"/>
        <v>18</v>
      </c>
      <c r="B18" s="212" t="s">
        <v>29</v>
      </c>
      <c r="C18" s="220">
        <v>0</v>
      </c>
      <c r="D18" s="224">
        <v>0</v>
      </c>
      <c r="E18" s="224">
        <v>0</v>
      </c>
      <c r="F18" s="224">
        <v>0</v>
      </c>
      <c r="G18" s="224">
        <v>0</v>
      </c>
      <c r="H18" s="224">
        <v>0</v>
      </c>
      <c r="I18" s="224">
        <v>0</v>
      </c>
      <c r="J18" s="224">
        <v>0</v>
      </c>
      <c r="K18" s="229">
        <v>0</v>
      </c>
    </row>
    <row r="19" spans="1:11" x14ac:dyDescent="0.25">
      <c r="A19" t="str">
        <f t="shared" si="0"/>
        <v>19</v>
      </c>
      <c r="B19" s="212" t="s">
        <v>30</v>
      </c>
      <c r="C19" s="220">
        <v>13</v>
      </c>
      <c r="D19" s="224">
        <v>0</v>
      </c>
      <c r="E19" s="224">
        <v>6</v>
      </c>
      <c r="F19" s="224">
        <v>4</v>
      </c>
      <c r="G19" s="224">
        <v>0</v>
      </c>
      <c r="H19" s="224">
        <v>4</v>
      </c>
      <c r="I19" s="224">
        <v>0</v>
      </c>
      <c r="J19" s="224">
        <v>7</v>
      </c>
      <c r="K19" s="229">
        <v>34</v>
      </c>
    </row>
    <row r="20" spans="1:11" x14ac:dyDescent="0.25">
      <c r="A20" t="str">
        <f t="shared" si="0"/>
        <v>20</v>
      </c>
      <c r="B20" s="212" t="s">
        <v>69</v>
      </c>
      <c r="C20" s="220">
        <v>2</v>
      </c>
      <c r="D20" s="224">
        <v>0</v>
      </c>
      <c r="E20" s="224">
        <v>0</v>
      </c>
      <c r="F20" s="224">
        <v>3</v>
      </c>
      <c r="G20" s="224">
        <v>0</v>
      </c>
      <c r="H20" s="224">
        <v>1</v>
      </c>
      <c r="I20" s="224">
        <v>0</v>
      </c>
      <c r="J20" s="224">
        <v>0</v>
      </c>
      <c r="K20" s="229">
        <v>6</v>
      </c>
    </row>
    <row r="21" spans="1:11" x14ac:dyDescent="0.25">
      <c r="A21" t="str">
        <f t="shared" si="0"/>
        <v>21</v>
      </c>
      <c r="B21" s="212" t="s">
        <v>70</v>
      </c>
      <c r="C21" s="220">
        <v>7</v>
      </c>
      <c r="D21" s="224">
        <v>3</v>
      </c>
      <c r="E21" s="224">
        <v>2</v>
      </c>
      <c r="F21" s="224">
        <v>7</v>
      </c>
      <c r="G21" s="224">
        <v>1</v>
      </c>
      <c r="H21" s="224">
        <v>7</v>
      </c>
      <c r="I21" s="224">
        <v>0</v>
      </c>
      <c r="J21" s="224">
        <v>3</v>
      </c>
      <c r="K21" s="229">
        <v>30</v>
      </c>
    </row>
    <row r="22" spans="1:11" x14ac:dyDescent="0.25">
      <c r="A22" t="str">
        <f t="shared" si="0"/>
        <v>22</v>
      </c>
      <c r="B22" s="212" t="s">
        <v>71</v>
      </c>
      <c r="C22" s="220">
        <v>3</v>
      </c>
      <c r="D22" s="224">
        <v>1</v>
      </c>
      <c r="E22" s="224">
        <v>4</v>
      </c>
      <c r="F22" s="224">
        <v>8</v>
      </c>
      <c r="G22" s="224">
        <v>0</v>
      </c>
      <c r="H22" s="224">
        <v>6</v>
      </c>
      <c r="I22" s="224">
        <v>1</v>
      </c>
      <c r="J22" s="224">
        <v>8</v>
      </c>
      <c r="K22" s="229">
        <v>31</v>
      </c>
    </row>
    <row r="23" spans="1:11" x14ac:dyDescent="0.25">
      <c r="A23" t="str">
        <f t="shared" si="0"/>
        <v>23</v>
      </c>
      <c r="B23" s="212" t="s">
        <v>142</v>
      </c>
      <c r="C23" s="220">
        <v>0</v>
      </c>
      <c r="D23" s="224">
        <v>0</v>
      </c>
      <c r="E23" s="224">
        <v>1</v>
      </c>
      <c r="F23" s="224">
        <v>0</v>
      </c>
      <c r="G23" s="224">
        <v>0</v>
      </c>
      <c r="H23" s="224">
        <v>0</v>
      </c>
      <c r="I23" s="224">
        <v>0</v>
      </c>
      <c r="J23" s="224">
        <v>0</v>
      </c>
      <c r="K23" s="229">
        <v>1</v>
      </c>
    </row>
    <row r="24" spans="1:11" x14ac:dyDescent="0.25">
      <c r="A24" t="str">
        <f t="shared" si="0"/>
        <v>24</v>
      </c>
      <c r="B24" s="212" t="s">
        <v>35</v>
      </c>
      <c r="C24" s="220">
        <v>0</v>
      </c>
      <c r="D24" s="224">
        <v>1</v>
      </c>
      <c r="E24" s="224">
        <v>8</v>
      </c>
      <c r="F24" s="224">
        <v>1</v>
      </c>
      <c r="G24" s="224">
        <v>1</v>
      </c>
      <c r="H24" s="224">
        <v>3</v>
      </c>
      <c r="I24" s="224">
        <v>0</v>
      </c>
      <c r="J24" s="224">
        <v>1</v>
      </c>
      <c r="K24" s="229">
        <v>15</v>
      </c>
    </row>
    <row r="25" spans="1:11" x14ac:dyDescent="0.25">
      <c r="A25" t="str">
        <f t="shared" si="0"/>
        <v>25</v>
      </c>
      <c r="B25" s="212" t="s">
        <v>37</v>
      </c>
      <c r="C25" s="220">
        <v>1</v>
      </c>
      <c r="D25" s="224">
        <v>9</v>
      </c>
      <c r="E25" s="224">
        <v>1</v>
      </c>
      <c r="F25" s="224">
        <v>3</v>
      </c>
      <c r="G25" s="224">
        <v>2</v>
      </c>
      <c r="H25" s="224">
        <v>2</v>
      </c>
      <c r="I25" s="224">
        <v>2</v>
      </c>
      <c r="J25" s="224">
        <v>5</v>
      </c>
      <c r="K25" s="229">
        <v>25</v>
      </c>
    </row>
    <row r="26" spans="1:11" x14ac:dyDescent="0.25">
      <c r="A26" t="str">
        <f t="shared" si="0"/>
        <v>26</v>
      </c>
      <c r="B26" s="212" t="s">
        <v>38</v>
      </c>
      <c r="C26" s="220">
        <v>0</v>
      </c>
      <c r="D26" s="224">
        <v>0</v>
      </c>
      <c r="E26" s="224">
        <v>0</v>
      </c>
      <c r="F26" s="224">
        <v>0</v>
      </c>
      <c r="G26" s="224">
        <v>0</v>
      </c>
      <c r="H26" s="224">
        <v>0</v>
      </c>
      <c r="I26" s="224">
        <v>0</v>
      </c>
      <c r="J26" s="224">
        <v>1</v>
      </c>
      <c r="K26" s="229">
        <v>1</v>
      </c>
    </row>
    <row r="27" spans="1:11" x14ac:dyDescent="0.25">
      <c r="A27" t="str">
        <f t="shared" si="0"/>
        <v>27</v>
      </c>
      <c r="B27" s="212" t="s">
        <v>96</v>
      </c>
      <c r="C27" s="220">
        <v>0</v>
      </c>
      <c r="D27" s="224">
        <v>0</v>
      </c>
      <c r="E27" s="224">
        <v>0</v>
      </c>
      <c r="F27" s="224">
        <v>0</v>
      </c>
      <c r="G27" s="224">
        <v>0</v>
      </c>
      <c r="H27" s="224">
        <v>0</v>
      </c>
      <c r="I27" s="224">
        <v>0</v>
      </c>
      <c r="J27" s="224">
        <v>0</v>
      </c>
      <c r="K27" s="229">
        <v>0</v>
      </c>
    </row>
    <row r="28" spans="1:11" x14ac:dyDescent="0.25">
      <c r="A28" t="str">
        <f t="shared" si="0"/>
        <v>28</v>
      </c>
      <c r="B28" s="212" t="s">
        <v>97</v>
      </c>
      <c r="C28" s="220">
        <v>0</v>
      </c>
      <c r="D28" s="224">
        <v>0</v>
      </c>
      <c r="E28" s="224">
        <v>0</v>
      </c>
      <c r="F28" s="224">
        <v>0</v>
      </c>
      <c r="G28" s="224">
        <v>0</v>
      </c>
      <c r="H28" s="224">
        <v>0</v>
      </c>
      <c r="I28" s="224">
        <v>0</v>
      </c>
      <c r="J28" s="224">
        <v>0</v>
      </c>
      <c r="K28" s="229">
        <v>0</v>
      </c>
    </row>
    <row r="29" spans="1:11" x14ac:dyDescent="0.25">
      <c r="A29" t="str">
        <f t="shared" si="0"/>
        <v>29</v>
      </c>
      <c r="B29" s="212" t="s">
        <v>98</v>
      </c>
      <c r="C29" s="220">
        <v>0</v>
      </c>
      <c r="D29" s="224">
        <v>0</v>
      </c>
      <c r="E29" s="224">
        <v>0</v>
      </c>
      <c r="F29" s="224">
        <v>0</v>
      </c>
      <c r="G29" s="224">
        <v>0</v>
      </c>
      <c r="H29" s="224">
        <v>0</v>
      </c>
      <c r="I29" s="224">
        <v>0</v>
      </c>
      <c r="J29" s="224">
        <v>0</v>
      </c>
      <c r="K29" s="229">
        <v>0</v>
      </c>
    </row>
    <row r="30" spans="1:11" x14ac:dyDescent="0.25">
      <c r="A30" t="str">
        <f t="shared" si="0"/>
        <v>30</v>
      </c>
      <c r="B30" s="212" t="s">
        <v>99</v>
      </c>
      <c r="C30" s="220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1</v>
      </c>
      <c r="J30" s="224">
        <v>0</v>
      </c>
      <c r="K30" s="229">
        <v>1</v>
      </c>
    </row>
    <row r="31" spans="1:11" x14ac:dyDescent="0.25">
      <c r="A31" t="str">
        <f t="shared" si="0"/>
        <v>31</v>
      </c>
      <c r="B31" s="212" t="s">
        <v>100</v>
      </c>
      <c r="C31" s="220">
        <v>0</v>
      </c>
      <c r="D31" s="224">
        <v>0</v>
      </c>
      <c r="E31" s="224">
        <v>0</v>
      </c>
      <c r="F31" s="224">
        <v>1</v>
      </c>
      <c r="G31" s="224">
        <v>0</v>
      </c>
      <c r="H31" s="224">
        <v>2</v>
      </c>
      <c r="I31" s="224">
        <v>0</v>
      </c>
      <c r="J31" s="224">
        <v>2</v>
      </c>
      <c r="K31" s="229">
        <v>5</v>
      </c>
    </row>
    <row r="32" spans="1:11" x14ac:dyDescent="0.25">
      <c r="A32" t="str">
        <f t="shared" si="0"/>
        <v>32</v>
      </c>
      <c r="B32" s="212" t="s">
        <v>101</v>
      </c>
      <c r="C32" s="220">
        <v>0</v>
      </c>
      <c r="D32" s="224">
        <v>0</v>
      </c>
      <c r="E32" s="224">
        <v>0</v>
      </c>
      <c r="F32" s="224">
        <v>0</v>
      </c>
      <c r="G32" s="224">
        <v>0</v>
      </c>
      <c r="H32" s="224">
        <v>0</v>
      </c>
      <c r="I32" s="224">
        <v>0</v>
      </c>
      <c r="J32" s="224">
        <v>0</v>
      </c>
      <c r="K32" s="229">
        <v>0</v>
      </c>
    </row>
    <row r="33" spans="1:11" x14ac:dyDescent="0.25">
      <c r="A33" t="str">
        <f t="shared" si="0"/>
        <v>33</v>
      </c>
      <c r="B33" s="212" t="s">
        <v>102</v>
      </c>
      <c r="C33" s="220">
        <v>2</v>
      </c>
      <c r="D33" s="224">
        <v>0</v>
      </c>
      <c r="E33" s="224">
        <v>0</v>
      </c>
      <c r="F33" s="224">
        <v>0</v>
      </c>
      <c r="G33" s="224">
        <v>0</v>
      </c>
      <c r="H33" s="224">
        <v>0</v>
      </c>
      <c r="I33" s="224">
        <v>0</v>
      </c>
      <c r="J33" s="224">
        <v>0</v>
      </c>
      <c r="K33" s="229">
        <v>2</v>
      </c>
    </row>
    <row r="34" spans="1:11" x14ac:dyDescent="0.25">
      <c r="A34" t="str">
        <f t="shared" si="0"/>
        <v>34</v>
      </c>
      <c r="B34" s="212" t="s">
        <v>103</v>
      </c>
      <c r="C34" s="220">
        <v>0</v>
      </c>
      <c r="D34" s="224">
        <v>0</v>
      </c>
      <c r="E34" s="224">
        <v>1</v>
      </c>
      <c r="F34" s="224">
        <v>0</v>
      </c>
      <c r="G34" s="224">
        <v>0</v>
      </c>
      <c r="H34" s="224">
        <v>1</v>
      </c>
      <c r="I34" s="224">
        <v>3</v>
      </c>
      <c r="J34" s="224">
        <v>0</v>
      </c>
      <c r="K34" s="229">
        <v>5</v>
      </c>
    </row>
    <row r="35" spans="1:11" x14ac:dyDescent="0.25">
      <c r="A35" t="str">
        <f t="shared" si="0"/>
        <v>35</v>
      </c>
      <c r="B35" s="212" t="s">
        <v>104</v>
      </c>
      <c r="C35" s="220">
        <v>0</v>
      </c>
      <c r="D35" s="224">
        <v>0</v>
      </c>
      <c r="E35" s="224">
        <v>0</v>
      </c>
      <c r="F35" s="224">
        <v>1</v>
      </c>
      <c r="G35" s="224">
        <v>0</v>
      </c>
      <c r="H35" s="224">
        <v>1</v>
      </c>
      <c r="I35" s="224">
        <v>0</v>
      </c>
      <c r="J35" s="224">
        <v>0</v>
      </c>
      <c r="K35" s="229">
        <v>2</v>
      </c>
    </row>
    <row r="36" spans="1:11" x14ac:dyDescent="0.25">
      <c r="A36" t="str">
        <f t="shared" si="0"/>
        <v>36</v>
      </c>
      <c r="B36" s="212" t="s">
        <v>105</v>
      </c>
      <c r="C36" s="220">
        <v>2</v>
      </c>
      <c r="D36" s="224">
        <v>3</v>
      </c>
      <c r="E36" s="224">
        <v>5</v>
      </c>
      <c r="F36" s="224">
        <v>8</v>
      </c>
      <c r="G36" s="224">
        <v>2</v>
      </c>
      <c r="H36" s="224">
        <v>3</v>
      </c>
      <c r="I36" s="224">
        <v>1</v>
      </c>
      <c r="J36" s="224">
        <v>2</v>
      </c>
      <c r="K36" s="229">
        <v>26</v>
      </c>
    </row>
    <row r="37" spans="1:11" x14ac:dyDescent="0.25">
      <c r="A37" t="str">
        <f t="shared" si="0"/>
        <v>37</v>
      </c>
      <c r="B37" s="212" t="s">
        <v>106</v>
      </c>
      <c r="C37" s="220">
        <v>0</v>
      </c>
      <c r="D37" s="224">
        <v>0</v>
      </c>
      <c r="E37" s="224">
        <v>0</v>
      </c>
      <c r="F37" s="224">
        <v>0</v>
      </c>
      <c r="G37" s="224">
        <v>0</v>
      </c>
      <c r="H37" s="224">
        <v>0</v>
      </c>
      <c r="I37" s="224">
        <v>0</v>
      </c>
      <c r="J37" s="224">
        <v>0</v>
      </c>
      <c r="K37" s="229">
        <v>0</v>
      </c>
    </row>
    <row r="38" spans="1:11" x14ac:dyDescent="0.25">
      <c r="A38" t="str">
        <f t="shared" si="0"/>
        <v>38</v>
      </c>
      <c r="B38" s="212" t="s">
        <v>107</v>
      </c>
      <c r="C38" s="220">
        <v>0</v>
      </c>
      <c r="D38" s="224">
        <v>0</v>
      </c>
      <c r="E38" s="224">
        <v>0</v>
      </c>
      <c r="F38" s="224">
        <v>0</v>
      </c>
      <c r="G38" s="224">
        <v>0</v>
      </c>
      <c r="H38" s="224">
        <v>0</v>
      </c>
      <c r="I38" s="224">
        <v>0</v>
      </c>
      <c r="J38" s="224">
        <v>0</v>
      </c>
      <c r="K38" s="229">
        <v>0</v>
      </c>
    </row>
    <row r="39" spans="1:11" x14ac:dyDescent="0.25">
      <c r="A39" t="str">
        <f t="shared" si="0"/>
        <v>39</v>
      </c>
      <c r="B39" s="212" t="s">
        <v>40</v>
      </c>
      <c r="C39" s="220">
        <v>0</v>
      </c>
      <c r="D39" s="224">
        <v>0</v>
      </c>
      <c r="E39" s="224">
        <v>0</v>
      </c>
      <c r="F39" s="224">
        <v>0</v>
      </c>
      <c r="G39" s="224">
        <v>0</v>
      </c>
      <c r="H39" s="224">
        <v>0</v>
      </c>
      <c r="I39" s="224">
        <v>0</v>
      </c>
      <c r="J39" s="224">
        <v>0</v>
      </c>
      <c r="K39" s="229">
        <v>0</v>
      </c>
    </row>
    <row r="40" spans="1:11" x14ac:dyDescent="0.25">
      <c r="A40" t="str">
        <f t="shared" si="0"/>
        <v>40</v>
      </c>
      <c r="B40" s="212" t="s">
        <v>41</v>
      </c>
      <c r="C40" s="220">
        <v>8</v>
      </c>
      <c r="D40" s="224">
        <v>3</v>
      </c>
      <c r="E40" s="224">
        <v>36</v>
      </c>
      <c r="F40" s="224">
        <v>22</v>
      </c>
      <c r="G40" s="224">
        <v>3</v>
      </c>
      <c r="H40" s="224">
        <v>24</v>
      </c>
      <c r="I40" s="224">
        <v>5</v>
      </c>
      <c r="J40" s="224">
        <v>8</v>
      </c>
      <c r="K40" s="229">
        <v>109</v>
      </c>
    </row>
    <row r="41" spans="1:11" x14ac:dyDescent="0.25">
      <c r="A41" t="str">
        <f t="shared" si="0"/>
        <v>41</v>
      </c>
      <c r="B41" s="212" t="s">
        <v>143</v>
      </c>
      <c r="C41" s="220">
        <v>0</v>
      </c>
      <c r="D41" s="224">
        <v>0</v>
      </c>
      <c r="E41" s="224">
        <v>1</v>
      </c>
      <c r="F41" s="224">
        <v>0</v>
      </c>
      <c r="G41" s="224">
        <v>0</v>
      </c>
      <c r="H41" s="224">
        <v>0</v>
      </c>
      <c r="I41" s="224">
        <v>0</v>
      </c>
      <c r="J41" s="224">
        <v>0</v>
      </c>
      <c r="K41" s="229">
        <v>1</v>
      </c>
    </row>
    <row r="42" spans="1:11" x14ac:dyDescent="0.25">
      <c r="A42" t="str">
        <f t="shared" si="0"/>
        <v>42</v>
      </c>
      <c r="B42" s="212" t="s">
        <v>108</v>
      </c>
      <c r="C42" s="220">
        <v>0</v>
      </c>
      <c r="D42" s="224">
        <v>0</v>
      </c>
      <c r="E42" s="224">
        <v>0</v>
      </c>
      <c r="F42" s="224">
        <v>0</v>
      </c>
      <c r="G42" s="224">
        <v>0</v>
      </c>
      <c r="H42" s="224">
        <v>0</v>
      </c>
      <c r="I42" s="224">
        <v>0</v>
      </c>
      <c r="J42" s="224">
        <v>0</v>
      </c>
      <c r="K42" s="229">
        <v>0</v>
      </c>
    </row>
    <row r="43" spans="1:11" x14ac:dyDescent="0.25">
      <c r="A43" t="str">
        <f t="shared" si="0"/>
        <v>43</v>
      </c>
      <c r="B43" s="212" t="s">
        <v>109</v>
      </c>
      <c r="C43" s="220">
        <v>0</v>
      </c>
      <c r="D43" s="224">
        <v>0</v>
      </c>
      <c r="E43" s="224">
        <v>0</v>
      </c>
      <c r="F43" s="224">
        <v>0</v>
      </c>
      <c r="G43" s="224">
        <v>0</v>
      </c>
      <c r="H43" s="224">
        <v>1</v>
      </c>
      <c r="I43" s="224">
        <v>0</v>
      </c>
      <c r="J43" s="224">
        <v>0</v>
      </c>
      <c r="K43" s="229">
        <v>1</v>
      </c>
    </row>
    <row r="44" spans="1:11" x14ac:dyDescent="0.25">
      <c r="A44" t="str">
        <f t="shared" si="0"/>
        <v>44</v>
      </c>
      <c r="B44" s="212" t="s">
        <v>110</v>
      </c>
      <c r="C44" s="220">
        <v>0</v>
      </c>
      <c r="D44" s="224">
        <v>0</v>
      </c>
      <c r="E44" s="224">
        <v>0</v>
      </c>
      <c r="F44" s="224">
        <v>0</v>
      </c>
      <c r="G44" s="224">
        <v>0</v>
      </c>
      <c r="H44" s="224">
        <v>0</v>
      </c>
      <c r="I44" s="224">
        <v>0</v>
      </c>
      <c r="J44" s="224">
        <v>0</v>
      </c>
      <c r="K44" s="229">
        <v>0</v>
      </c>
    </row>
    <row r="45" spans="1:11" x14ac:dyDescent="0.25">
      <c r="A45" t="str">
        <f t="shared" si="0"/>
        <v>45</v>
      </c>
      <c r="B45" s="212" t="s">
        <v>111</v>
      </c>
      <c r="C45" s="220">
        <v>1</v>
      </c>
      <c r="D45" s="224">
        <v>0</v>
      </c>
      <c r="E45" s="224">
        <v>0</v>
      </c>
      <c r="F45" s="224">
        <v>0</v>
      </c>
      <c r="G45" s="224">
        <v>0</v>
      </c>
      <c r="H45" s="224">
        <v>0</v>
      </c>
      <c r="I45" s="224">
        <v>0</v>
      </c>
      <c r="J45" s="224">
        <v>0</v>
      </c>
      <c r="K45" s="229">
        <v>1</v>
      </c>
    </row>
    <row r="46" spans="1:11" x14ac:dyDescent="0.25">
      <c r="A46" t="str">
        <f t="shared" si="0"/>
        <v>46</v>
      </c>
      <c r="B46" s="212" t="s">
        <v>112</v>
      </c>
      <c r="C46" s="220">
        <v>0</v>
      </c>
      <c r="D46" s="224">
        <v>0</v>
      </c>
      <c r="E46" s="224">
        <v>1</v>
      </c>
      <c r="F46" s="224">
        <v>0</v>
      </c>
      <c r="G46" s="224">
        <v>0</v>
      </c>
      <c r="H46" s="224">
        <v>1</v>
      </c>
      <c r="I46" s="224">
        <v>0</v>
      </c>
      <c r="J46" s="224">
        <v>1</v>
      </c>
      <c r="K46" s="229">
        <v>3</v>
      </c>
    </row>
    <row r="47" spans="1:11" x14ac:dyDescent="0.25">
      <c r="A47" t="str">
        <f t="shared" si="0"/>
        <v>47</v>
      </c>
      <c r="B47" s="212" t="s">
        <v>113</v>
      </c>
      <c r="C47" s="220">
        <v>0</v>
      </c>
      <c r="D47" s="224">
        <v>0</v>
      </c>
      <c r="E47" s="224">
        <v>0</v>
      </c>
      <c r="F47" s="224">
        <v>0</v>
      </c>
      <c r="G47" s="224">
        <v>0</v>
      </c>
      <c r="H47" s="224">
        <v>0</v>
      </c>
      <c r="I47" s="224">
        <v>0</v>
      </c>
      <c r="J47" s="224">
        <v>0</v>
      </c>
      <c r="K47" s="229">
        <v>0</v>
      </c>
    </row>
    <row r="48" spans="1:11" x14ac:dyDescent="0.25">
      <c r="A48" t="str">
        <f t="shared" si="0"/>
        <v>48</v>
      </c>
      <c r="B48" s="212" t="s">
        <v>114</v>
      </c>
      <c r="C48" s="220">
        <v>0</v>
      </c>
      <c r="D48" s="224">
        <v>0</v>
      </c>
      <c r="E48" s="224">
        <v>0</v>
      </c>
      <c r="F48" s="224">
        <v>0</v>
      </c>
      <c r="G48" s="224">
        <v>0</v>
      </c>
      <c r="H48" s="224">
        <v>0</v>
      </c>
      <c r="I48" s="224">
        <v>0</v>
      </c>
      <c r="J48" s="224">
        <v>0</v>
      </c>
      <c r="K48" s="229">
        <v>0</v>
      </c>
    </row>
    <row r="49" spans="1:11" x14ac:dyDescent="0.25">
      <c r="A49" t="str">
        <f t="shared" si="0"/>
        <v>50</v>
      </c>
      <c r="B49" s="212" t="s">
        <v>148</v>
      </c>
      <c r="C49" s="220">
        <v>0</v>
      </c>
      <c r="D49" s="224">
        <v>0</v>
      </c>
      <c r="E49" s="224">
        <v>0</v>
      </c>
      <c r="F49" s="224">
        <v>0</v>
      </c>
      <c r="G49" s="224">
        <v>0</v>
      </c>
      <c r="H49" s="224">
        <v>0</v>
      </c>
      <c r="I49" s="224">
        <v>0</v>
      </c>
      <c r="J49" s="224">
        <v>0</v>
      </c>
      <c r="K49" s="229">
        <v>0</v>
      </c>
    </row>
    <row r="50" spans="1:11" x14ac:dyDescent="0.25">
      <c r="A50" t="str">
        <f t="shared" si="0"/>
        <v>51</v>
      </c>
      <c r="B50" s="212" t="s">
        <v>3</v>
      </c>
      <c r="C50" s="220">
        <v>2</v>
      </c>
      <c r="D50" s="224">
        <v>10</v>
      </c>
      <c r="E50" s="224">
        <v>13</v>
      </c>
      <c r="F50" s="224">
        <v>24</v>
      </c>
      <c r="G50" s="224">
        <v>1</v>
      </c>
      <c r="H50" s="224">
        <v>14</v>
      </c>
      <c r="I50" s="224">
        <v>1</v>
      </c>
      <c r="J50" s="224">
        <v>0</v>
      </c>
      <c r="K50" s="229">
        <v>65</v>
      </c>
    </row>
    <row r="51" spans="1:11" x14ac:dyDescent="0.25">
      <c r="A51" t="str">
        <f t="shared" si="0"/>
        <v>52</v>
      </c>
      <c r="B51" s="212" t="s">
        <v>45</v>
      </c>
      <c r="C51" s="220">
        <v>2</v>
      </c>
      <c r="D51" s="224">
        <v>7</v>
      </c>
      <c r="E51" s="224">
        <v>22</v>
      </c>
      <c r="F51" s="224">
        <v>14</v>
      </c>
      <c r="G51" s="224">
        <v>0</v>
      </c>
      <c r="H51" s="224">
        <v>16</v>
      </c>
      <c r="I51" s="224">
        <v>0</v>
      </c>
      <c r="J51" s="224">
        <v>4</v>
      </c>
      <c r="K51" s="229">
        <v>65</v>
      </c>
    </row>
    <row r="52" spans="1:11" x14ac:dyDescent="0.25">
      <c r="A52" t="str">
        <f t="shared" si="0"/>
        <v>53</v>
      </c>
      <c r="B52" s="212" t="s">
        <v>115</v>
      </c>
      <c r="C52" s="220">
        <v>0</v>
      </c>
      <c r="D52" s="224">
        <v>0</v>
      </c>
      <c r="E52" s="224">
        <v>0</v>
      </c>
      <c r="F52" s="224">
        <v>0</v>
      </c>
      <c r="G52" s="224">
        <v>0</v>
      </c>
      <c r="H52" s="224">
        <v>0</v>
      </c>
      <c r="I52" s="224">
        <v>0</v>
      </c>
      <c r="J52" s="224">
        <v>0</v>
      </c>
      <c r="K52" s="229">
        <v>0</v>
      </c>
    </row>
    <row r="53" spans="1:11" x14ac:dyDescent="0.25">
      <c r="A53" t="str">
        <f t="shared" si="0"/>
        <v>54</v>
      </c>
      <c r="B53" s="212" t="s">
        <v>47</v>
      </c>
      <c r="C53" s="220">
        <v>0</v>
      </c>
      <c r="D53" s="224">
        <v>1</v>
      </c>
      <c r="E53" s="224">
        <v>0</v>
      </c>
      <c r="F53" s="224">
        <v>2</v>
      </c>
      <c r="G53" s="224">
        <v>0</v>
      </c>
      <c r="H53" s="224">
        <v>1</v>
      </c>
      <c r="I53" s="224">
        <v>0</v>
      </c>
      <c r="J53" s="224">
        <v>0</v>
      </c>
      <c r="K53" s="229">
        <v>4</v>
      </c>
    </row>
    <row r="54" spans="1:11" x14ac:dyDescent="0.25">
      <c r="A54" t="str">
        <f t="shared" si="0"/>
        <v>55</v>
      </c>
      <c r="B54" s="212" t="s">
        <v>48</v>
      </c>
      <c r="C54" s="220">
        <v>0</v>
      </c>
      <c r="D54" s="224">
        <v>0</v>
      </c>
      <c r="E54" s="224">
        <v>0</v>
      </c>
      <c r="F54" s="224">
        <v>0</v>
      </c>
      <c r="G54" s="224">
        <v>0</v>
      </c>
      <c r="H54" s="224">
        <v>0</v>
      </c>
      <c r="I54" s="224">
        <v>0</v>
      </c>
      <c r="J54" s="224">
        <v>0</v>
      </c>
      <c r="K54" s="229">
        <v>0</v>
      </c>
    </row>
    <row r="55" spans="1:11" x14ac:dyDescent="0.25">
      <c r="A55" t="str">
        <f t="shared" si="0"/>
        <v>56</v>
      </c>
      <c r="B55" s="212" t="s">
        <v>49</v>
      </c>
      <c r="C55" s="220">
        <v>0</v>
      </c>
      <c r="D55" s="224">
        <v>0</v>
      </c>
      <c r="E55" s="224">
        <v>0</v>
      </c>
      <c r="F55" s="224">
        <v>0</v>
      </c>
      <c r="G55" s="224">
        <v>0</v>
      </c>
      <c r="H55" s="224">
        <v>0</v>
      </c>
      <c r="I55" s="224">
        <v>0</v>
      </c>
      <c r="J55" s="224">
        <v>0</v>
      </c>
      <c r="K55" s="229">
        <v>0</v>
      </c>
    </row>
    <row r="56" spans="1:11" x14ac:dyDescent="0.25">
      <c r="A56" t="str">
        <f t="shared" si="0"/>
        <v>57</v>
      </c>
      <c r="B56" s="212" t="s">
        <v>144</v>
      </c>
      <c r="C56" s="220">
        <v>0</v>
      </c>
      <c r="D56" s="224">
        <v>0</v>
      </c>
      <c r="E56" s="224">
        <v>6</v>
      </c>
      <c r="F56" s="224">
        <v>2</v>
      </c>
      <c r="G56" s="224">
        <v>2</v>
      </c>
      <c r="H56" s="224">
        <v>2</v>
      </c>
      <c r="I56" s="224">
        <v>2</v>
      </c>
      <c r="J56" s="224">
        <v>2</v>
      </c>
      <c r="K56" s="229">
        <v>16</v>
      </c>
    </row>
    <row r="57" spans="1:11" x14ac:dyDescent="0.25">
      <c r="A57" t="str">
        <f t="shared" si="0"/>
        <v>58</v>
      </c>
      <c r="B57" s="212" t="s">
        <v>149</v>
      </c>
      <c r="C57" s="220">
        <v>0</v>
      </c>
      <c r="D57" s="224">
        <v>0</v>
      </c>
      <c r="E57" s="224">
        <v>0</v>
      </c>
      <c r="F57" s="224">
        <v>0</v>
      </c>
      <c r="G57" s="224">
        <v>0</v>
      </c>
      <c r="H57" s="224">
        <v>0</v>
      </c>
      <c r="I57" s="224">
        <v>0</v>
      </c>
      <c r="J57" s="224">
        <v>0</v>
      </c>
      <c r="K57" s="229">
        <v>0</v>
      </c>
    </row>
    <row r="58" spans="1:11" x14ac:dyDescent="0.25">
      <c r="A58" t="str">
        <f t="shared" si="0"/>
        <v>59</v>
      </c>
      <c r="B58" s="212" t="s">
        <v>118</v>
      </c>
      <c r="C58" s="220">
        <v>0</v>
      </c>
      <c r="D58" s="224">
        <v>0</v>
      </c>
      <c r="E58" s="224">
        <v>0</v>
      </c>
      <c r="F58" s="224">
        <v>0</v>
      </c>
      <c r="G58" s="224">
        <v>0</v>
      </c>
      <c r="H58" s="224">
        <v>0</v>
      </c>
      <c r="I58" s="224">
        <v>0</v>
      </c>
      <c r="J58" s="224">
        <v>0</v>
      </c>
      <c r="K58" s="229">
        <v>0</v>
      </c>
    </row>
    <row r="59" spans="1:11" x14ac:dyDescent="0.25">
      <c r="A59" t="str">
        <f t="shared" si="0"/>
        <v>60</v>
      </c>
      <c r="B59" s="212" t="s">
        <v>119</v>
      </c>
      <c r="C59" s="220">
        <v>0</v>
      </c>
      <c r="D59" s="224">
        <v>0</v>
      </c>
      <c r="E59" s="224">
        <v>0</v>
      </c>
      <c r="F59" s="224">
        <v>0</v>
      </c>
      <c r="G59" s="224">
        <v>0</v>
      </c>
      <c r="H59" s="224">
        <v>0</v>
      </c>
      <c r="I59" s="224">
        <v>0</v>
      </c>
      <c r="J59" s="224">
        <v>0</v>
      </c>
      <c r="K59" s="229">
        <v>0</v>
      </c>
    </row>
    <row r="60" spans="1:11" x14ac:dyDescent="0.25">
      <c r="A60" t="str">
        <f t="shared" si="0"/>
        <v>61</v>
      </c>
      <c r="B60" s="212" t="s">
        <v>150</v>
      </c>
      <c r="C60" s="220">
        <v>0</v>
      </c>
      <c r="D60" s="224">
        <v>0</v>
      </c>
      <c r="E60" s="224">
        <v>1</v>
      </c>
      <c r="F60" s="224">
        <v>0</v>
      </c>
      <c r="G60" s="224">
        <v>0</v>
      </c>
      <c r="H60" s="224">
        <v>0</v>
      </c>
      <c r="I60" s="224">
        <v>0</v>
      </c>
      <c r="J60" s="224">
        <v>0</v>
      </c>
      <c r="K60" s="229">
        <v>1</v>
      </c>
    </row>
    <row r="61" spans="1:11" x14ac:dyDescent="0.25">
      <c r="A61" t="str">
        <f t="shared" si="0"/>
        <v>62</v>
      </c>
      <c r="B61" s="212" t="s">
        <v>121</v>
      </c>
      <c r="C61" s="220">
        <v>0</v>
      </c>
      <c r="D61" s="224">
        <v>0</v>
      </c>
      <c r="E61" s="224">
        <v>0</v>
      </c>
      <c r="F61" s="224">
        <v>0</v>
      </c>
      <c r="G61" s="224">
        <v>0</v>
      </c>
      <c r="H61" s="224">
        <v>0</v>
      </c>
      <c r="I61" s="224">
        <v>0</v>
      </c>
      <c r="J61" s="224">
        <v>0</v>
      </c>
      <c r="K61" s="229">
        <v>0</v>
      </c>
    </row>
    <row r="62" spans="1:11" x14ac:dyDescent="0.25">
      <c r="A62" t="str">
        <f t="shared" si="0"/>
        <v>63</v>
      </c>
      <c r="B62" s="212" t="s">
        <v>122</v>
      </c>
      <c r="C62" s="220">
        <v>0</v>
      </c>
      <c r="D62" s="224">
        <v>0</v>
      </c>
      <c r="E62" s="224">
        <v>0</v>
      </c>
      <c r="F62" s="224">
        <v>0</v>
      </c>
      <c r="G62" s="224">
        <v>0</v>
      </c>
      <c r="H62" s="224">
        <v>0</v>
      </c>
      <c r="I62" s="224">
        <v>0</v>
      </c>
      <c r="J62" s="224">
        <v>0</v>
      </c>
      <c r="K62" s="229">
        <v>0</v>
      </c>
    </row>
    <row r="63" spans="1:11" x14ac:dyDescent="0.25">
      <c r="A63" t="str">
        <f t="shared" si="0"/>
        <v>64</v>
      </c>
      <c r="B63" s="212" t="s">
        <v>123</v>
      </c>
      <c r="C63" s="220">
        <v>0</v>
      </c>
      <c r="D63" s="224">
        <v>0</v>
      </c>
      <c r="E63" s="224">
        <v>1</v>
      </c>
      <c r="F63" s="224">
        <v>0</v>
      </c>
      <c r="G63" s="224">
        <v>0</v>
      </c>
      <c r="H63" s="224">
        <v>0</v>
      </c>
      <c r="I63" s="224">
        <v>0</v>
      </c>
      <c r="J63" s="224">
        <v>0</v>
      </c>
      <c r="K63" s="229">
        <v>1</v>
      </c>
    </row>
    <row r="64" spans="1:11" x14ac:dyDescent="0.25">
      <c r="A64" t="str">
        <f t="shared" si="0"/>
        <v>65</v>
      </c>
      <c r="B64" s="212" t="s">
        <v>124</v>
      </c>
      <c r="C64" s="220">
        <v>0</v>
      </c>
      <c r="D64" s="224">
        <v>0</v>
      </c>
      <c r="E64" s="224">
        <v>0</v>
      </c>
      <c r="F64" s="224">
        <v>0</v>
      </c>
      <c r="G64" s="224">
        <v>0</v>
      </c>
      <c r="H64" s="224">
        <v>0</v>
      </c>
      <c r="I64" s="224">
        <v>0</v>
      </c>
      <c r="J64" s="224">
        <v>0</v>
      </c>
      <c r="K64" s="229">
        <v>0</v>
      </c>
    </row>
    <row r="65" spans="1:11" x14ac:dyDescent="0.25">
      <c r="A65" t="str">
        <f t="shared" si="0"/>
        <v>66</v>
      </c>
      <c r="B65" s="212" t="s">
        <v>145</v>
      </c>
      <c r="C65" s="220">
        <v>0</v>
      </c>
      <c r="D65" s="224">
        <v>0</v>
      </c>
      <c r="E65" s="224">
        <v>0</v>
      </c>
      <c r="F65" s="224">
        <v>0</v>
      </c>
      <c r="G65" s="224">
        <v>0</v>
      </c>
      <c r="H65" s="224">
        <v>1</v>
      </c>
      <c r="I65" s="224">
        <v>0</v>
      </c>
      <c r="J65" s="224">
        <v>0</v>
      </c>
      <c r="K65" s="229">
        <v>1</v>
      </c>
    </row>
    <row r="66" spans="1:11" x14ac:dyDescent="0.25">
      <c r="A66" t="str">
        <f t="shared" si="0"/>
        <v>68</v>
      </c>
      <c r="B66" s="212" t="s">
        <v>126</v>
      </c>
      <c r="C66" s="220">
        <v>0</v>
      </c>
      <c r="D66" s="224">
        <v>0</v>
      </c>
      <c r="E66" s="224">
        <v>0</v>
      </c>
      <c r="F66" s="224">
        <v>1</v>
      </c>
      <c r="G66" s="224">
        <v>0</v>
      </c>
      <c r="H66" s="224">
        <v>3</v>
      </c>
      <c r="I66" s="224">
        <v>0</v>
      </c>
      <c r="J66" s="224">
        <v>0</v>
      </c>
      <c r="K66" s="229">
        <v>4</v>
      </c>
    </row>
    <row r="67" spans="1:11" x14ac:dyDescent="0.25">
      <c r="A67" t="str">
        <f t="shared" si="0"/>
        <v>71</v>
      </c>
      <c r="B67" s="212" t="s">
        <v>151</v>
      </c>
      <c r="C67" s="220">
        <v>0</v>
      </c>
      <c r="D67" s="224">
        <v>0</v>
      </c>
      <c r="E67" s="224">
        <v>0</v>
      </c>
      <c r="F67" s="224">
        <v>0</v>
      </c>
      <c r="G67" s="224">
        <v>0</v>
      </c>
      <c r="H67" s="224">
        <v>0</v>
      </c>
      <c r="I67" s="224">
        <v>0</v>
      </c>
      <c r="J67" s="224">
        <v>0</v>
      </c>
      <c r="K67" s="229">
        <v>0</v>
      </c>
    </row>
    <row r="68" spans="1:11" x14ac:dyDescent="0.25">
      <c r="A68" t="str">
        <f t="shared" si="0"/>
        <v>73</v>
      </c>
      <c r="B68" s="212" t="s">
        <v>128</v>
      </c>
      <c r="C68" s="220">
        <v>0</v>
      </c>
      <c r="D68" s="224">
        <v>0</v>
      </c>
      <c r="E68" s="224">
        <v>0</v>
      </c>
      <c r="F68" s="224">
        <v>0</v>
      </c>
      <c r="G68" s="224">
        <v>0</v>
      </c>
      <c r="H68" s="224">
        <v>0</v>
      </c>
      <c r="I68" s="224">
        <v>0</v>
      </c>
      <c r="J68" s="224">
        <v>0</v>
      </c>
      <c r="K68" s="229">
        <v>0</v>
      </c>
    </row>
    <row r="69" spans="1:11" x14ac:dyDescent="0.25">
      <c r="A69" t="str">
        <f t="shared" si="0"/>
        <v>75</v>
      </c>
      <c r="B69" s="212" t="s">
        <v>129</v>
      </c>
      <c r="C69" s="220">
        <v>0</v>
      </c>
      <c r="D69" s="224">
        <v>0</v>
      </c>
      <c r="E69" s="224">
        <v>0</v>
      </c>
      <c r="F69" s="224">
        <v>0</v>
      </c>
      <c r="G69" s="224">
        <v>0</v>
      </c>
      <c r="H69" s="224">
        <v>0</v>
      </c>
      <c r="I69" s="224">
        <v>0</v>
      </c>
      <c r="J69" s="224">
        <v>0</v>
      </c>
      <c r="K69" s="229">
        <v>0</v>
      </c>
    </row>
    <row r="70" spans="1:11" x14ac:dyDescent="0.25">
      <c r="A70" t="str">
        <f t="shared" si="0"/>
        <v>76</v>
      </c>
      <c r="B70" s="212" t="s">
        <v>152</v>
      </c>
      <c r="C70" s="220">
        <v>0</v>
      </c>
      <c r="D70" s="224">
        <v>0</v>
      </c>
      <c r="E70" s="224">
        <v>0</v>
      </c>
      <c r="F70" s="224">
        <v>0</v>
      </c>
      <c r="G70" s="224">
        <v>0</v>
      </c>
      <c r="H70" s="224">
        <v>0</v>
      </c>
      <c r="I70" s="224">
        <v>0</v>
      </c>
      <c r="J70" s="224">
        <v>0</v>
      </c>
      <c r="K70" s="229">
        <v>0</v>
      </c>
    </row>
    <row r="71" spans="1:11" x14ac:dyDescent="0.25">
      <c r="A71" t="str">
        <f t="shared" ref="A71:A84" si="1">LEFT(B71,2)</f>
        <v>77</v>
      </c>
      <c r="B71" s="212" t="s">
        <v>53</v>
      </c>
      <c r="C71" s="220">
        <v>0</v>
      </c>
      <c r="D71" s="224">
        <v>0</v>
      </c>
      <c r="E71" s="224">
        <v>1</v>
      </c>
      <c r="F71" s="224">
        <v>0</v>
      </c>
      <c r="G71" s="224">
        <v>0</v>
      </c>
      <c r="H71" s="224">
        <v>0</v>
      </c>
      <c r="I71" s="224">
        <v>0</v>
      </c>
      <c r="J71" s="224">
        <v>0</v>
      </c>
      <c r="K71" s="229">
        <v>1</v>
      </c>
    </row>
    <row r="72" spans="1:11" x14ac:dyDescent="0.25">
      <c r="A72" t="str">
        <f t="shared" si="1"/>
        <v>78</v>
      </c>
      <c r="B72" s="212" t="s">
        <v>54</v>
      </c>
      <c r="C72" s="220">
        <v>0</v>
      </c>
      <c r="D72" s="224">
        <v>1</v>
      </c>
      <c r="E72" s="224">
        <v>9</v>
      </c>
      <c r="F72" s="224">
        <v>5</v>
      </c>
      <c r="G72" s="224">
        <v>0</v>
      </c>
      <c r="H72" s="224">
        <v>9</v>
      </c>
      <c r="I72" s="224">
        <v>1</v>
      </c>
      <c r="J72" s="224">
        <v>0</v>
      </c>
      <c r="K72" s="229">
        <v>25</v>
      </c>
    </row>
    <row r="73" spans="1:11" x14ac:dyDescent="0.25">
      <c r="A73" t="str">
        <f t="shared" si="1"/>
        <v>80</v>
      </c>
      <c r="B73" s="212" t="s">
        <v>56</v>
      </c>
      <c r="C73" s="220">
        <v>1</v>
      </c>
      <c r="D73" s="224">
        <v>2</v>
      </c>
      <c r="E73" s="224">
        <v>5</v>
      </c>
      <c r="F73" s="224">
        <v>1</v>
      </c>
      <c r="G73" s="224">
        <v>1</v>
      </c>
      <c r="H73" s="224">
        <v>3</v>
      </c>
      <c r="I73" s="224">
        <v>0</v>
      </c>
      <c r="J73" s="224">
        <v>3</v>
      </c>
      <c r="K73" s="229">
        <v>16</v>
      </c>
    </row>
    <row r="74" spans="1:11" x14ac:dyDescent="0.25">
      <c r="A74" t="str">
        <f t="shared" si="1"/>
        <v>81</v>
      </c>
      <c r="B74" s="212" t="s">
        <v>57</v>
      </c>
      <c r="C74" s="220">
        <v>0</v>
      </c>
      <c r="D74" s="224">
        <v>0</v>
      </c>
      <c r="E74" s="224">
        <v>0</v>
      </c>
      <c r="F74" s="224">
        <v>0</v>
      </c>
      <c r="G74" s="224">
        <v>0</v>
      </c>
      <c r="H74" s="224">
        <v>0</v>
      </c>
      <c r="I74" s="224">
        <v>0</v>
      </c>
      <c r="J74" s="224">
        <v>0</v>
      </c>
      <c r="K74" s="229">
        <v>0</v>
      </c>
    </row>
    <row r="75" spans="1:11" x14ac:dyDescent="0.25">
      <c r="A75" t="str">
        <f t="shared" si="1"/>
        <v>82</v>
      </c>
      <c r="B75" s="212" t="s">
        <v>130</v>
      </c>
      <c r="C75" s="220">
        <v>0</v>
      </c>
      <c r="D75" s="224">
        <v>0</v>
      </c>
      <c r="E75" s="224">
        <v>0</v>
      </c>
      <c r="F75" s="224">
        <v>0</v>
      </c>
      <c r="G75" s="224">
        <v>0</v>
      </c>
      <c r="H75" s="224">
        <v>0</v>
      </c>
      <c r="I75" s="224">
        <v>0</v>
      </c>
      <c r="J75" s="224">
        <v>0</v>
      </c>
      <c r="K75" s="229">
        <v>0</v>
      </c>
    </row>
    <row r="76" spans="1:11" x14ac:dyDescent="0.25">
      <c r="A76" t="str">
        <f t="shared" si="1"/>
        <v>83</v>
      </c>
      <c r="B76" s="212" t="s">
        <v>131</v>
      </c>
      <c r="C76" s="220">
        <v>0</v>
      </c>
      <c r="D76" s="224">
        <v>0</v>
      </c>
      <c r="E76" s="224">
        <v>0</v>
      </c>
      <c r="F76" s="224">
        <v>0</v>
      </c>
      <c r="G76" s="224">
        <v>0</v>
      </c>
      <c r="H76" s="224">
        <v>0</v>
      </c>
      <c r="I76" s="224">
        <v>0</v>
      </c>
      <c r="J76" s="224">
        <v>0</v>
      </c>
      <c r="K76" s="229">
        <v>0</v>
      </c>
    </row>
    <row r="77" spans="1:11" x14ac:dyDescent="0.25">
      <c r="A77" t="str">
        <f t="shared" si="1"/>
        <v>84</v>
      </c>
      <c r="B77" s="212" t="s">
        <v>132</v>
      </c>
      <c r="C77" s="220">
        <v>0</v>
      </c>
      <c r="D77" s="224">
        <v>0</v>
      </c>
      <c r="E77" s="224">
        <v>0</v>
      </c>
      <c r="F77" s="224">
        <v>0</v>
      </c>
      <c r="G77" s="224">
        <v>0</v>
      </c>
      <c r="H77" s="224">
        <v>0</v>
      </c>
      <c r="I77" s="224">
        <v>0</v>
      </c>
      <c r="J77" s="224">
        <v>0</v>
      </c>
      <c r="K77" s="229">
        <v>0</v>
      </c>
    </row>
    <row r="78" spans="1:11" x14ac:dyDescent="0.25">
      <c r="A78" t="str">
        <f t="shared" si="1"/>
        <v>85</v>
      </c>
      <c r="B78" s="212" t="s">
        <v>133</v>
      </c>
      <c r="C78" s="220">
        <v>0</v>
      </c>
      <c r="D78" s="224">
        <v>0</v>
      </c>
      <c r="E78" s="224">
        <v>0</v>
      </c>
      <c r="F78" s="224">
        <v>0</v>
      </c>
      <c r="G78" s="224">
        <v>0</v>
      </c>
      <c r="H78" s="224">
        <v>0</v>
      </c>
      <c r="I78" s="224">
        <v>0</v>
      </c>
      <c r="J78" s="224">
        <v>0</v>
      </c>
      <c r="K78" s="229">
        <v>0</v>
      </c>
    </row>
    <row r="79" spans="1:11" x14ac:dyDescent="0.25">
      <c r="A79" t="str">
        <f t="shared" si="1"/>
        <v>86</v>
      </c>
      <c r="B79" s="212" t="s">
        <v>134</v>
      </c>
      <c r="C79" s="220">
        <v>0</v>
      </c>
      <c r="D79" s="224">
        <v>0</v>
      </c>
      <c r="E79" s="224">
        <v>0</v>
      </c>
      <c r="F79" s="224">
        <v>0</v>
      </c>
      <c r="G79" s="224">
        <v>0</v>
      </c>
      <c r="H79" s="224">
        <v>0</v>
      </c>
      <c r="I79" s="224">
        <v>0</v>
      </c>
      <c r="J79" s="224">
        <v>0</v>
      </c>
      <c r="K79" s="229">
        <v>0</v>
      </c>
    </row>
    <row r="80" spans="1:11" x14ac:dyDescent="0.25">
      <c r="A80" t="str">
        <f t="shared" si="1"/>
        <v>87</v>
      </c>
      <c r="B80" s="212" t="s">
        <v>135</v>
      </c>
      <c r="C80" s="220">
        <v>0</v>
      </c>
      <c r="D80" s="224">
        <v>0</v>
      </c>
      <c r="E80" s="224">
        <v>0</v>
      </c>
      <c r="F80" s="224">
        <v>0</v>
      </c>
      <c r="G80" s="224">
        <v>0</v>
      </c>
      <c r="H80" s="224">
        <v>0</v>
      </c>
      <c r="I80" s="224">
        <v>0</v>
      </c>
      <c r="J80" s="224">
        <v>0</v>
      </c>
      <c r="K80" s="229">
        <v>0</v>
      </c>
    </row>
    <row r="81" spans="1:11" x14ac:dyDescent="0.25">
      <c r="A81" t="str">
        <f t="shared" si="1"/>
        <v>88</v>
      </c>
      <c r="B81" s="212" t="s">
        <v>136</v>
      </c>
      <c r="C81" s="220">
        <v>0</v>
      </c>
      <c r="D81" s="224">
        <v>0</v>
      </c>
      <c r="E81" s="224">
        <v>0</v>
      </c>
      <c r="F81" s="224">
        <v>0</v>
      </c>
      <c r="G81" s="224">
        <v>0</v>
      </c>
      <c r="H81" s="224">
        <v>0</v>
      </c>
      <c r="I81" s="224">
        <v>0</v>
      </c>
      <c r="J81" s="224">
        <v>1</v>
      </c>
      <c r="K81" s="229">
        <v>1</v>
      </c>
    </row>
    <row r="82" spans="1:11" x14ac:dyDescent="0.25">
      <c r="A82" t="str">
        <f t="shared" si="1"/>
        <v>89</v>
      </c>
      <c r="B82" s="212" t="s">
        <v>137</v>
      </c>
      <c r="C82" s="220">
        <v>0</v>
      </c>
      <c r="D82" s="224">
        <v>0</v>
      </c>
      <c r="E82" s="224">
        <v>0</v>
      </c>
      <c r="F82" s="224">
        <v>0</v>
      </c>
      <c r="G82" s="224">
        <v>0</v>
      </c>
      <c r="H82" s="224">
        <v>0</v>
      </c>
      <c r="I82" s="224">
        <v>0</v>
      </c>
      <c r="J82" s="224">
        <v>0</v>
      </c>
      <c r="K82" s="229">
        <v>0</v>
      </c>
    </row>
    <row r="83" spans="1:11" x14ac:dyDescent="0.25">
      <c r="A83" s="92" t="str">
        <f t="shared" si="1"/>
        <v>99</v>
      </c>
      <c r="B83" s="216" t="s">
        <v>153</v>
      </c>
      <c r="C83" s="221">
        <v>0</v>
      </c>
      <c r="D83" s="225">
        <v>0</v>
      </c>
      <c r="E83" s="225">
        <v>0</v>
      </c>
      <c r="F83" s="225">
        <v>0</v>
      </c>
      <c r="G83" s="225">
        <v>0</v>
      </c>
      <c r="H83" s="225">
        <v>0</v>
      </c>
      <c r="I83" s="225">
        <v>0</v>
      </c>
      <c r="J83" s="225">
        <v>0</v>
      </c>
      <c r="K83" s="229">
        <v>0</v>
      </c>
    </row>
    <row r="84" spans="1:11" x14ac:dyDescent="0.25">
      <c r="A84" s="92" t="str">
        <f t="shared" si="1"/>
        <v>Su</v>
      </c>
      <c r="B84" s="214" t="s">
        <v>59</v>
      </c>
      <c r="C84" s="222">
        <v>52</v>
      </c>
      <c r="D84" s="226">
        <v>51</v>
      </c>
      <c r="E84" s="226">
        <v>131</v>
      </c>
      <c r="F84" s="226">
        <v>128</v>
      </c>
      <c r="G84" s="226">
        <v>21</v>
      </c>
      <c r="H84" s="226">
        <v>130</v>
      </c>
      <c r="I84" s="226">
        <v>19</v>
      </c>
      <c r="J84" s="227">
        <v>50</v>
      </c>
      <c r="K84" s="229">
        <v>582</v>
      </c>
    </row>
    <row r="85" spans="1:11" x14ac:dyDescent="0.25">
      <c r="C85" s="92" t="s">
        <v>60</v>
      </c>
      <c r="D85" s="92" t="s">
        <v>61</v>
      </c>
      <c r="E85" s="92" t="s">
        <v>62</v>
      </c>
      <c r="F85" s="20" t="s">
        <v>63</v>
      </c>
      <c r="G85" s="20" t="s">
        <v>64</v>
      </c>
      <c r="H85" s="20" t="s">
        <v>65</v>
      </c>
      <c r="I85" s="20" t="s">
        <v>66</v>
      </c>
      <c r="J85" s="20" t="s">
        <v>67</v>
      </c>
      <c r="K85" s="20" t="s">
        <v>1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/>
  <dimension ref="A1:F9"/>
  <sheetViews>
    <sheetView workbookViewId="0">
      <selection activeCell="AI17" sqref="AI17:AO17"/>
    </sheetView>
  </sheetViews>
  <sheetFormatPr baseColWidth="10" defaultRowHeight="15" x14ac:dyDescent="0.25"/>
  <cols>
    <col min="1" max="1" width="16.42578125" customWidth="1"/>
    <col min="2" max="2" width="13.140625" customWidth="1"/>
    <col min="3" max="3" width="19.7109375" customWidth="1"/>
    <col min="4" max="4" width="17.85546875" customWidth="1"/>
    <col min="5" max="5" width="14.42578125" customWidth="1"/>
    <col min="6" max="6" width="23" customWidth="1"/>
  </cols>
  <sheetData>
    <row r="1" spans="1:6" x14ac:dyDescent="0.25">
      <c r="B1" t="s">
        <v>154</v>
      </c>
      <c r="C1" t="s">
        <v>155</v>
      </c>
      <c r="D1" t="s">
        <v>156</v>
      </c>
      <c r="E1" t="s">
        <v>82</v>
      </c>
      <c r="F1" t="s">
        <v>157</v>
      </c>
    </row>
    <row r="2" spans="1:6" x14ac:dyDescent="0.25">
      <c r="A2" s="43" t="s">
        <v>60</v>
      </c>
      <c r="B2">
        <f>VLOOKUP(Dashboard!$AI$17,'Stellenandrang RGSen'!$A$6:$AB$83,COLUMN()+(ROW()+1-3)*3,FALSE)</f>
        <v>0.5</v>
      </c>
      <c r="C2">
        <f>VLOOKUP(Dashboard!$AI$17,'Stellenandrang RGSen'!$A$6:$AB$83,COLUMN()+(ROW()+1-3)*3,FALSE)</f>
        <v>2</v>
      </c>
      <c r="D2">
        <f>VLOOKUP(Dashboard!$AI$17,'Stellenandrang RGSen'!$A$6:$AB$83,COLUMN()+(ROW()+1-3)*3,FALSE)</f>
        <v>4</v>
      </c>
      <c r="E2">
        <v>-1</v>
      </c>
      <c r="F2" s="3">
        <f>IF(AND(ISNUMBER(B2),B2&gt;0),B2,"")</f>
        <v>0.5</v>
      </c>
    </row>
    <row r="3" spans="1:6" x14ac:dyDescent="0.25">
      <c r="A3" s="43" t="s">
        <v>61</v>
      </c>
      <c r="B3">
        <f>VLOOKUP(Dashboard!$AI$17,'Stellenandrang RGSen'!$A$6:$AB$83,COLUMN()+(ROW()+1-3)*3,FALSE)</f>
        <v>0.16666666666666666</v>
      </c>
      <c r="C3">
        <f>VLOOKUP(Dashboard!$AI$17,'Stellenandrang RGSen'!$A$6:$AB$83,COLUMN()+(ROW()+1-3)*3,FALSE)</f>
        <v>1</v>
      </c>
      <c r="D3">
        <f>VLOOKUP(Dashboard!$AI$17,'Stellenandrang RGSen'!$A$6:$AB$83,COLUMN()+(ROW()+1-3)*3,FALSE)</f>
        <v>6</v>
      </c>
      <c r="E3">
        <v>-1</v>
      </c>
      <c r="F3" s="3">
        <f t="shared" ref="F3:F9" si="0">IF(AND(ISNUMBER(B3),B3&gt;0),B3,"")</f>
        <v>0.16666666666666666</v>
      </c>
    </row>
    <row r="4" spans="1:6" x14ac:dyDescent="0.25">
      <c r="A4" s="43" t="s">
        <v>62</v>
      </c>
      <c r="B4">
        <f>VLOOKUP(Dashboard!$AI$17,'Stellenandrang RGSen'!$A$6:$AB$83,COLUMN()+(ROW()+1-3)*3,FALSE)</f>
        <v>3</v>
      </c>
      <c r="C4">
        <f>VLOOKUP(Dashboard!$AI$17,'Stellenandrang RGSen'!$A$6:$AB$83,COLUMN()+(ROW()+1-3)*3,FALSE)</f>
        <v>6</v>
      </c>
      <c r="D4">
        <f>VLOOKUP(Dashboard!$AI$17,'Stellenandrang RGSen'!$A$6:$AB$83,COLUMN()+(ROW()+1-3)*3,FALSE)</f>
        <v>2</v>
      </c>
      <c r="E4">
        <v>-1</v>
      </c>
      <c r="F4" s="3">
        <f t="shared" si="0"/>
        <v>3</v>
      </c>
    </row>
    <row r="5" spans="1:6" x14ac:dyDescent="0.25">
      <c r="A5" s="43" t="s">
        <v>63</v>
      </c>
      <c r="B5">
        <f>VLOOKUP(Dashboard!$AI$17,'Stellenandrang RGSen'!$A$6:$AB$83,COLUMN()+(ROW()+1-3)*3,FALSE)</f>
        <v>0.36363636363636365</v>
      </c>
      <c r="C5">
        <f>VLOOKUP(Dashboard!$AI$17,'Stellenandrang RGSen'!$A$6:$AB$83,COLUMN()+(ROW()+1-3)*3,FALSE)</f>
        <v>4</v>
      </c>
      <c r="D5">
        <f>VLOOKUP(Dashboard!$AI$17,'Stellenandrang RGSen'!$A$6:$AB$83,COLUMN()+(ROW()+1-3)*3,FALSE)</f>
        <v>11</v>
      </c>
      <c r="E5">
        <v>-1</v>
      </c>
      <c r="F5" s="3">
        <f t="shared" si="0"/>
        <v>0.36363636363636365</v>
      </c>
    </row>
    <row r="6" spans="1:6" x14ac:dyDescent="0.25">
      <c r="A6" s="43" t="s">
        <v>64</v>
      </c>
      <c r="B6">
        <f>VLOOKUP(Dashboard!$AI$17,'Stellenandrang RGSen'!$A$6:$AB$83,COLUMN()+(ROW()+1-3)*3,FALSE)</f>
        <v>1.5</v>
      </c>
      <c r="C6">
        <f>VLOOKUP(Dashboard!$AI$17,'Stellenandrang RGSen'!$A$6:$AB$83,COLUMN()+(ROW()+1-3)*3,FALSE)</f>
        <v>3</v>
      </c>
      <c r="D6">
        <f>VLOOKUP(Dashboard!$AI$17,'Stellenandrang RGSen'!$A$6:$AB$83,COLUMN()+(ROW()+1-3)*3,FALSE)</f>
        <v>2</v>
      </c>
      <c r="E6">
        <v>-1</v>
      </c>
      <c r="F6" s="3">
        <f t="shared" si="0"/>
        <v>1.5</v>
      </c>
    </row>
    <row r="7" spans="1:6" x14ac:dyDescent="0.25">
      <c r="A7" s="43" t="s">
        <v>65</v>
      </c>
      <c r="B7">
        <f>VLOOKUP(Dashboard!$AI$17,'Stellenandrang RGSen'!$A$6:$AB$83,COLUMN()+(ROW()+1-3)*3,FALSE)</f>
        <v>1</v>
      </c>
      <c r="C7">
        <f>VLOOKUP(Dashboard!$AI$17,'Stellenandrang RGSen'!$A$6:$AB$83,COLUMN()+(ROW()+1-3)*3,FALSE)</f>
        <v>4</v>
      </c>
      <c r="D7">
        <f>VLOOKUP(Dashboard!$AI$17,'Stellenandrang RGSen'!$A$6:$AB$83,COLUMN()+(ROW()+1-3)*3,FALSE)</f>
        <v>4</v>
      </c>
      <c r="E7">
        <v>-1</v>
      </c>
      <c r="F7" s="3">
        <f t="shared" si="0"/>
        <v>1</v>
      </c>
    </row>
    <row r="8" spans="1:6" x14ac:dyDescent="0.25">
      <c r="A8" s="43" t="s">
        <v>66</v>
      </c>
      <c r="B8" t="str">
        <f>VLOOKUP(Dashboard!$AI$17,'Stellenandrang RGSen'!$A$6:$AB$83,COLUMN()+(ROW()+1-3)*3,FALSE)</f>
        <v>-</v>
      </c>
      <c r="C8">
        <f>VLOOKUP(Dashboard!$AI$17,'Stellenandrang RGSen'!$A$6:$AB$83,COLUMN()+(ROW()+1-3)*3,FALSE)</f>
        <v>2</v>
      </c>
      <c r="D8">
        <f>VLOOKUP(Dashboard!$AI$17,'Stellenandrang RGSen'!$A$6:$AB$83,COLUMN()+(ROW()+1-3)*3,FALSE)</f>
        <v>0</v>
      </c>
      <c r="E8">
        <v>-1</v>
      </c>
      <c r="F8" s="3" t="str">
        <f t="shared" si="0"/>
        <v/>
      </c>
    </row>
    <row r="9" spans="1:6" x14ac:dyDescent="0.25">
      <c r="A9" s="44" t="s">
        <v>67</v>
      </c>
      <c r="B9" t="str">
        <f>VLOOKUP(Dashboard!$AI$17,'Stellenandrang RGSen'!$A$6:$AB$83,COLUMN()+(ROW()+1-3)*3,FALSE)</f>
        <v>-</v>
      </c>
      <c r="C9">
        <f>VLOOKUP(Dashboard!$AI$17,'Stellenandrang RGSen'!$A$6:$AB$83,COLUMN()+(ROW()+1-3)*3,FALSE)</f>
        <v>0</v>
      </c>
      <c r="D9">
        <f>VLOOKUP(Dashboard!$AI$17,'Stellenandrang RGSen'!$A$6:$AB$83,COLUMN()+(ROW()+1-3)*3,FALSE)</f>
        <v>0</v>
      </c>
      <c r="E9">
        <v>-1</v>
      </c>
      <c r="F9" s="3" t="str">
        <f t="shared" si="0"/>
        <v/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"/>
  <dimension ref="A4:AB14"/>
  <sheetViews>
    <sheetView workbookViewId="0">
      <selection activeCell="AI17" sqref="AI17:AO17"/>
    </sheetView>
  </sheetViews>
  <sheetFormatPr baseColWidth="10" defaultRowHeight="15" x14ac:dyDescent="0.25"/>
  <cols>
    <col min="1" max="1" width="47" customWidth="1"/>
    <col min="2" max="2" width="7" customWidth="1"/>
    <col min="3" max="3" width="2.85546875" customWidth="1"/>
    <col min="4" max="4" width="3" customWidth="1"/>
    <col min="5" max="5" width="7" customWidth="1"/>
    <col min="6" max="6" width="2.85546875" customWidth="1"/>
    <col min="7" max="7" width="3" customWidth="1"/>
    <col min="8" max="8" width="7" customWidth="1"/>
    <col min="9" max="9" width="2.85546875" customWidth="1"/>
    <col min="10" max="10" width="3" customWidth="1"/>
    <col min="11" max="11" width="7" customWidth="1"/>
    <col min="12" max="12" width="2.85546875" customWidth="1"/>
    <col min="13" max="13" width="3" customWidth="1"/>
    <col min="14" max="14" width="7" customWidth="1"/>
    <col min="15" max="15" width="2.85546875" customWidth="1"/>
    <col min="16" max="16" width="3" customWidth="1"/>
    <col min="17" max="17" width="7" customWidth="1"/>
    <col min="18" max="18" width="2.85546875" customWidth="1"/>
    <col min="19" max="19" width="3" customWidth="1"/>
    <col min="20" max="20" width="7" customWidth="1"/>
    <col min="21" max="21" width="2.85546875" customWidth="1"/>
    <col min="22" max="22" width="3" customWidth="1"/>
    <col min="23" max="23" width="7" customWidth="1"/>
    <col min="24" max="24" width="2.85546875" customWidth="1"/>
    <col min="25" max="25" width="3" customWidth="1"/>
    <col min="26" max="26" width="7.7109375" customWidth="1"/>
    <col min="27" max="27" width="3" customWidth="1"/>
    <col min="28" max="28" width="4" customWidth="1"/>
  </cols>
  <sheetData>
    <row r="4" spans="1:28" x14ac:dyDescent="0.25">
      <c r="B4" s="243" t="s">
        <v>60</v>
      </c>
      <c r="C4" s="244"/>
      <c r="D4" s="245"/>
      <c r="E4" s="243" t="s">
        <v>61</v>
      </c>
      <c r="F4" s="244"/>
      <c r="G4" s="245"/>
      <c r="H4" s="243" t="s">
        <v>62</v>
      </c>
      <c r="I4" s="244"/>
      <c r="J4" s="245"/>
      <c r="K4" s="243" t="s">
        <v>63</v>
      </c>
      <c r="L4" s="244"/>
      <c r="M4" s="245"/>
      <c r="N4" s="243" t="s">
        <v>81</v>
      </c>
      <c r="O4" s="244"/>
      <c r="P4" s="245"/>
      <c r="Q4" s="243" t="s">
        <v>65</v>
      </c>
      <c r="R4" s="244"/>
      <c r="S4" s="245"/>
      <c r="T4" s="243" t="s">
        <v>66</v>
      </c>
      <c r="U4" s="244"/>
      <c r="V4" s="245"/>
      <c r="W4" s="244" t="s">
        <v>67</v>
      </c>
      <c r="X4" s="246"/>
      <c r="Y4" s="246"/>
      <c r="Z4" s="247" t="s">
        <v>1</v>
      </c>
      <c r="AA4" s="248"/>
      <c r="AB4" s="249"/>
    </row>
    <row r="5" spans="1:28" ht="30" x14ac:dyDescent="0.25">
      <c r="A5" s="57" t="s">
        <v>82</v>
      </c>
      <c r="B5" s="58" t="s">
        <v>83</v>
      </c>
      <c r="C5" s="59" t="s">
        <v>84</v>
      </c>
      <c r="D5" s="60" t="s">
        <v>85</v>
      </c>
      <c r="E5" s="58" t="s">
        <v>83</v>
      </c>
      <c r="F5" s="59" t="s">
        <v>84</v>
      </c>
      <c r="G5" s="60" t="s">
        <v>85</v>
      </c>
      <c r="H5" s="58" t="s">
        <v>83</v>
      </c>
      <c r="I5" s="59" t="s">
        <v>84</v>
      </c>
      <c r="J5" s="60" t="s">
        <v>85</v>
      </c>
      <c r="K5" s="59" t="s">
        <v>83</v>
      </c>
      <c r="L5" s="59" t="s">
        <v>84</v>
      </c>
      <c r="M5" s="60" t="s">
        <v>85</v>
      </c>
      <c r="N5" s="58" t="s">
        <v>83</v>
      </c>
      <c r="O5" s="59" t="s">
        <v>84</v>
      </c>
      <c r="P5" s="60" t="s">
        <v>85</v>
      </c>
      <c r="Q5" s="59" t="s">
        <v>83</v>
      </c>
      <c r="R5" s="59" t="s">
        <v>84</v>
      </c>
      <c r="S5" s="60" t="s">
        <v>85</v>
      </c>
      <c r="T5" s="58" t="s">
        <v>83</v>
      </c>
      <c r="U5" s="59" t="s">
        <v>84</v>
      </c>
      <c r="V5" s="60" t="s">
        <v>85</v>
      </c>
      <c r="W5" s="59" t="s">
        <v>83</v>
      </c>
      <c r="X5" s="59" t="s">
        <v>84</v>
      </c>
      <c r="Y5" s="60" t="s">
        <v>85</v>
      </c>
      <c r="Z5" s="61" t="s">
        <v>83</v>
      </c>
      <c r="AA5" s="62" t="s">
        <v>84</v>
      </c>
      <c r="AB5" s="63" t="s">
        <v>85</v>
      </c>
    </row>
    <row r="6" spans="1:28" x14ac:dyDescent="0.25">
      <c r="A6" s="90" t="s">
        <v>28</v>
      </c>
      <c r="B6" s="65" t="str">
        <f>IFERROR(C6/D6,"-")</f>
        <v>-</v>
      </c>
      <c r="C6" s="66" t="str">
        <f>IF(ISERROR(VLOOKUP($A6,'LS Berufsgruppen'!$B$6:$K$38,2,0)),"",VLOOKUP($A6,'LS Berufsgruppen'!$B$6:$K$38,2,0))</f>
        <v/>
      </c>
      <c r="D6" s="66" t="str">
        <f>IF(ISERROR(VLOOKUP($A6,'OL Berufsgruppen'!$B$6:$K$39,2,0)),"",VLOOKUP($A6,'OL Berufsgruppen'!$B$6:$K$39,2,0))</f>
        <v/>
      </c>
      <c r="E6" s="65" t="str">
        <f>IFERROR(F6/G6,"-")</f>
        <v>-</v>
      </c>
      <c r="F6" s="66" t="str">
        <f>IF(ISERROR(VLOOKUP($A6,'LS Berufsgruppen'!$B$6:$K$38,3,0)),"",VLOOKUP($A6,'LS Berufsgruppen'!$B$6:$K$38,3,0))</f>
        <v/>
      </c>
      <c r="G6" s="66" t="str">
        <f>IF(ISERROR(VLOOKUP($A6,'OL Berufsgruppen'!$B$6:$K$39,3,0)),"",VLOOKUP($A6,'OL Berufsgruppen'!$B$6:$K$39,3,0))</f>
        <v/>
      </c>
      <c r="H6" s="65" t="str">
        <f>IFERROR(I6/J6,"-")</f>
        <v>-</v>
      </c>
      <c r="I6" s="66" t="str">
        <f>IF(ISERROR(VLOOKUP($A6,'LS Berufsgruppen'!$B$6:$K$38,4,0)),"",VLOOKUP($A6,'LS Berufsgruppen'!$B$6:$K$38,4,0))</f>
        <v/>
      </c>
      <c r="J6" s="67" t="str">
        <f>IF(ISERROR(VLOOKUP($A6,'OL Berufsgruppen'!$B$6:$K$39,4,0)),"",VLOOKUP($A6,'OL Berufsgruppen'!$B$6:$K$39,4,0))</f>
        <v/>
      </c>
      <c r="K6" s="68" t="str">
        <f>IFERROR(L6/M6,"-")</f>
        <v>-</v>
      </c>
      <c r="L6" s="66" t="str">
        <f>IF(ISERROR(VLOOKUP($A6,'LS Berufsgruppen'!$B$6:$K$38,5,0)),"",VLOOKUP($A6,'LS Berufsgruppen'!$B$6:$K$38,5,0))</f>
        <v/>
      </c>
      <c r="M6" s="66" t="str">
        <f>IF(ISERROR(VLOOKUP($A6,'OL Berufsgruppen'!$B$6:$K$39,5,0)),"",VLOOKUP($A6,'OL Berufsgruppen'!$B$6:$K$39,5,0))</f>
        <v/>
      </c>
      <c r="N6" s="65" t="str">
        <f>IFERROR(O6/P6,"-")</f>
        <v>-</v>
      </c>
      <c r="O6" s="66" t="str">
        <f>IF(ISERROR(VLOOKUP($A6,'LS Berufsgruppen'!$B$6:$K$38,6,0)),"",VLOOKUP($A6,'LS Berufsgruppen'!$B$6:$K$38,6,0))</f>
        <v/>
      </c>
      <c r="P6" s="67" t="str">
        <f>IF(ISERROR(VLOOKUP($A6,'OL Berufsgruppen'!$B$6:$K$39,6,0)),"",VLOOKUP($A6,'OL Berufsgruppen'!$B$6:$K$39,6,0))</f>
        <v/>
      </c>
      <c r="Q6" s="69" t="str">
        <f>IFERROR(R6/S6,"-")</f>
        <v>-</v>
      </c>
      <c r="R6" s="66" t="str">
        <f>IF(ISERROR(VLOOKUP($A6,'LS Berufsgruppen'!$B$6:$K$38,7,0)),"",VLOOKUP($A6,'LS Berufsgruppen'!$B$6:$K$38,7,0))</f>
        <v/>
      </c>
      <c r="S6" s="66" t="str">
        <f>IF(ISERROR(VLOOKUP($A6,'OL Berufsgruppen'!$B$6:$K$39,7,0)),"",VLOOKUP($A6,'OL Berufsgruppen'!$B$6:$K$39,7,0))</f>
        <v/>
      </c>
      <c r="T6" s="65" t="str">
        <f>IFERROR(U6/V6,"-")</f>
        <v>-</v>
      </c>
      <c r="U6" s="66" t="str">
        <f>IF(ISERROR(VLOOKUP($A6,'LS Berufsgruppen'!$B$6:$K$38,8,0)),"",VLOOKUP($A6,'LS Berufsgruppen'!$B$6:$K$38,8,0))</f>
        <v/>
      </c>
      <c r="V6" s="67" t="str">
        <f>IF(ISERROR(VLOOKUP($A6,'OL Berufsgruppen'!$B$6:$K$39,8,0)),"",VLOOKUP($A6,'OL Berufsgruppen'!$B$6:$K$39,8,0))</f>
        <v/>
      </c>
      <c r="W6" s="69" t="str">
        <f>IFERROR(X6/Y6,"-")</f>
        <v>-</v>
      </c>
      <c r="X6" s="66" t="str">
        <f>IF(ISERROR(VLOOKUP($A6,'LS Berufsgruppen'!$B$6:$K$38,9,0)),"",VLOOKUP($A6,'LS Berufsgruppen'!$B$6:$K$38,9,0))</f>
        <v/>
      </c>
      <c r="Y6" s="66" t="str">
        <f>IF(ISERROR(VLOOKUP($A6,'OL Berufsgruppen'!$B$6:$K$39,9,0)),"",VLOOKUP($A6,'OL Berufsgruppen'!$B$6:$K$39,9,0))</f>
        <v/>
      </c>
      <c r="Z6" s="70" t="str">
        <f>IFERROR(AA6/AB6,"-")</f>
        <v>-</v>
      </c>
      <c r="AA6" s="66" t="str">
        <f>IF(ISERROR(VLOOKUP($A6,'LS Berufsgruppen'!$B$6:$K$38,10,0)),"",VLOOKUP($A6,'LS Berufsgruppen'!$B$6:$K$38,10,0))</f>
        <v/>
      </c>
      <c r="AB6" s="71" t="str">
        <f>IF(ISERROR(VLOOKUP($A6,'OL Berufsgruppen'!$B$6:$K$39,10,0)),"",VLOOKUP($A6,'OL Berufsgruppen'!$B$6:$K$39,10,0))</f>
        <v/>
      </c>
    </row>
    <row r="7" spans="1:28" x14ac:dyDescent="0.25">
      <c r="A7" s="90" t="s">
        <v>36</v>
      </c>
      <c r="B7" s="65" t="str">
        <f t="shared" ref="B7:B14" si="0">IFERROR(C7/D7,"-")</f>
        <v>-</v>
      </c>
      <c r="C7" s="66" t="str">
        <f>IF(ISERROR(VLOOKUP($A7,'LS Berufsgruppen'!$B$6:$K$38,2,0)),"",VLOOKUP($A7,'LS Berufsgruppen'!$B$6:$K$38,2,0))</f>
        <v/>
      </c>
      <c r="D7" s="66" t="str">
        <f>IF(ISERROR(VLOOKUP($A7,'OL Berufsgruppen'!$B$6:$K$39,2,0)),"",VLOOKUP($A7,'OL Berufsgruppen'!$B$6:$K$39,2,0))</f>
        <v/>
      </c>
      <c r="E7" s="65" t="str">
        <f t="shared" ref="E7:E14" si="1">IFERROR(F7/G7,"-")</f>
        <v>-</v>
      </c>
      <c r="F7" s="66" t="str">
        <f>IF(ISERROR(VLOOKUP($A7,'LS Berufsgruppen'!$B$6:$K$38,3,0)),"",VLOOKUP($A7,'LS Berufsgruppen'!$B$6:$K$38,3,0))</f>
        <v/>
      </c>
      <c r="G7" s="66" t="str">
        <f>IF(ISERROR(VLOOKUP($A7,'OL Berufsgruppen'!$B$6:$K$39,3,0)),"",VLOOKUP($A7,'OL Berufsgruppen'!$B$6:$K$39,3,0))</f>
        <v/>
      </c>
      <c r="H7" s="65" t="str">
        <f t="shared" ref="H7:H14" si="2">IFERROR(I7/J7,"-")</f>
        <v>-</v>
      </c>
      <c r="I7" s="66" t="str">
        <f>IF(ISERROR(VLOOKUP($A7,'LS Berufsgruppen'!$B$6:$K$38,4,0)),"",VLOOKUP($A7,'LS Berufsgruppen'!$B$6:$K$38,4,0))</f>
        <v/>
      </c>
      <c r="J7" s="67" t="str">
        <f>IF(ISERROR(VLOOKUP($A7,'OL Berufsgruppen'!$B$6:$K$39,4,0)),"",VLOOKUP($A7,'OL Berufsgruppen'!$B$6:$K$39,4,0))</f>
        <v/>
      </c>
      <c r="K7" s="68" t="str">
        <f t="shared" ref="K7:K14" si="3">IFERROR(L7/M7,"-")</f>
        <v>-</v>
      </c>
      <c r="L7" s="66" t="str">
        <f>IF(ISERROR(VLOOKUP($A7,'LS Berufsgruppen'!$B$6:$K$38,5,0)),"",VLOOKUP($A7,'LS Berufsgruppen'!$B$6:$K$38,5,0))</f>
        <v/>
      </c>
      <c r="M7" s="66" t="str">
        <f>IF(ISERROR(VLOOKUP($A7,'OL Berufsgruppen'!$B$6:$K$39,5,0)),"",VLOOKUP($A7,'OL Berufsgruppen'!$B$6:$K$39,5,0))</f>
        <v/>
      </c>
      <c r="N7" s="65" t="str">
        <f t="shared" ref="N7:N14" si="4">IFERROR(O7/P7,"-")</f>
        <v>-</v>
      </c>
      <c r="O7" s="66" t="str">
        <f>IF(ISERROR(VLOOKUP($A7,'LS Berufsgruppen'!$B$6:$K$38,6,0)),"",VLOOKUP($A7,'LS Berufsgruppen'!$B$6:$K$38,6,0))</f>
        <v/>
      </c>
      <c r="P7" s="67" t="str">
        <f>IF(ISERROR(VLOOKUP($A7,'OL Berufsgruppen'!$B$6:$K$39,6,0)),"",VLOOKUP($A7,'OL Berufsgruppen'!$B$6:$K$39,6,0))</f>
        <v/>
      </c>
      <c r="Q7" s="69" t="str">
        <f t="shared" ref="Q7:Q14" si="5">IFERROR(R7/S7,"-")</f>
        <v>-</v>
      </c>
      <c r="R7" s="66" t="str">
        <f>IF(ISERROR(VLOOKUP($A7,'LS Berufsgruppen'!$B$6:$K$38,7,0)),"",VLOOKUP($A7,'LS Berufsgruppen'!$B$6:$K$38,7,0))</f>
        <v/>
      </c>
      <c r="S7" s="66" t="str">
        <f>IF(ISERROR(VLOOKUP($A7,'OL Berufsgruppen'!$B$6:$K$39,7,0)),"",VLOOKUP($A7,'OL Berufsgruppen'!$B$6:$K$39,7,0))</f>
        <v/>
      </c>
      <c r="T7" s="65" t="str">
        <f t="shared" ref="T7:T14" si="6">IFERROR(U7/V7,"-")</f>
        <v>-</v>
      </c>
      <c r="U7" s="66" t="str">
        <f>IF(ISERROR(VLOOKUP($A7,'LS Berufsgruppen'!$B$6:$K$38,8,0)),"",VLOOKUP($A7,'LS Berufsgruppen'!$B$6:$K$38,8,0))</f>
        <v/>
      </c>
      <c r="V7" s="67" t="str">
        <f>IF(ISERROR(VLOOKUP($A7,'OL Berufsgruppen'!$B$6:$K$39,8,0)),"",VLOOKUP($A7,'OL Berufsgruppen'!$B$6:$K$39,8,0))</f>
        <v/>
      </c>
      <c r="W7" s="69" t="str">
        <f t="shared" ref="W7:W14" si="7">IFERROR(X7/Y7,"-")</f>
        <v>-</v>
      </c>
      <c r="X7" s="66" t="str">
        <f>IF(ISERROR(VLOOKUP($A7,'LS Berufsgruppen'!$B$6:$K$38,9,0)),"",VLOOKUP($A7,'LS Berufsgruppen'!$B$6:$K$38,9,0))</f>
        <v/>
      </c>
      <c r="Y7" s="66" t="str">
        <f>IF(ISERROR(VLOOKUP($A7,'OL Berufsgruppen'!$B$6:$K$39,9,0)),"",VLOOKUP($A7,'OL Berufsgruppen'!$B$6:$K$39,9,0))</f>
        <v/>
      </c>
      <c r="Z7" s="70" t="str">
        <f t="shared" ref="Z7:Z14" si="8">IFERROR(AA7/AB7,"-")</f>
        <v>-</v>
      </c>
      <c r="AA7" s="66" t="str">
        <f>IF(ISERROR(VLOOKUP($A7,'LS Berufsgruppen'!$B$6:$K$38,10,0)),"",VLOOKUP($A7,'LS Berufsgruppen'!$B$6:$K$38,10,0))</f>
        <v/>
      </c>
      <c r="AB7" s="71" t="str">
        <f>IF(ISERROR(VLOOKUP($A7,'OL Berufsgruppen'!$B$6:$K$39,10,0)),"",VLOOKUP($A7,'OL Berufsgruppen'!$B$6:$K$39,10,0))</f>
        <v/>
      </c>
    </row>
    <row r="8" spans="1:28" x14ac:dyDescent="0.25">
      <c r="A8" s="90" t="s">
        <v>39</v>
      </c>
      <c r="B8" s="65" t="str">
        <f t="shared" si="0"/>
        <v>-</v>
      </c>
      <c r="C8" s="66" t="str">
        <f>IF(ISERROR(VLOOKUP($A8,'LS Berufsgruppen'!$B$6:$K$38,2,0)),"",VLOOKUP($A8,'LS Berufsgruppen'!$B$6:$K$38,2,0))</f>
        <v/>
      </c>
      <c r="D8" s="66" t="str">
        <f>IF(ISERROR(VLOOKUP($A8,'OL Berufsgruppen'!$B$6:$K$39,2,0)),"",VLOOKUP($A8,'OL Berufsgruppen'!$B$6:$K$39,2,0))</f>
        <v/>
      </c>
      <c r="E8" s="65" t="str">
        <f t="shared" si="1"/>
        <v>-</v>
      </c>
      <c r="F8" s="66" t="str">
        <f>IF(ISERROR(VLOOKUP($A8,'LS Berufsgruppen'!$B$6:$K$38,3,0)),"",VLOOKUP($A8,'LS Berufsgruppen'!$B$6:$K$38,3,0))</f>
        <v/>
      </c>
      <c r="G8" s="66" t="str">
        <f>IF(ISERROR(VLOOKUP($A8,'OL Berufsgruppen'!$B$6:$K$39,3,0)),"",VLOOKUP($A8,'OL Berufsgruppen'!$B$6:$K$39,3,0))</f>
        <v/>
      </c>
      <c r="H8" s="65" t="str">
        <f t="shared" si="2"/>
        <v>-</v>
      </c>
      <c r="I8" s="66" t="str">
        <f>IF(ISERROR(VLOOKUP($A8,'LS Berufsgruppen'!$B$6:$K$38,4,0)),"",VLOOKUP($A8,'LS Berufsgruppen'!$B$6:$K$38,4,0))</f>
        <v/>
      </c>
      <c r="J8" s="67" t="str">
        <f>IF(ISERROR(VLOOKUP($A8,'OL Berufsgruppen'!$B$6:$K$39,4,0)),"",VLOOKUP($A8,'OL Berufsgruppen'!$B$6:$K$39,4,0))</f>
        <v/>
      </c>
      <c r="K8" s="68" t="str">
        <f t="shared" si="3"/>
        <v>-</v>
      </c>
      <c r="L8" s="66" t="str">
        <f>IF(ISERROR(VLOOKUP($A8,'LS Berufsgruppen'!$B$6:$K$38,5,0)),"",VLOOKUP($A8,'LS Berufsgruppen'!$B$6:$K$38,5,0))</f>
        <v/>
      </c>
      <c r="M8" s="66" t="str">
        <f>IF(ISERROR(VLOOKUP($A8,'OL Berufsgruppen'!$B$6:$K$39,5,0)),"",VLOOKUP($A8,'OL Berufsgruppen'!$B$6:$K$39,5,0))</f>
        <v/>
      </c>
      <c r="N8" s="65" t="str">
        <f t="shared" si="4"/>
        <v>-</v>
      </c>
      <c r="O8" s="66" t="str">
        <f>IF(ISERROR(VLOOKUP($A8,'LS Berufsgruppen'!$B$6:$K$38,6,0)),"",VLOOKUP($A8,'LS Berufsgruppen'!$B$6:$K$38,6,0))</f>
        <v/>
      </c>
      <c r="P8" s="67" t="str">
        <f>IF(ISERROR(VLOOKUP($A8,'OL Berufsgruppen'!$B$6:$K$39,6,0)),"",VLOOKUP($A8,'OL Berufsgruppen'!$B$6:$K$39,6,0))</f>
        <v/>
      </c>
      <c r="Q8" s="69" t="str">
        <f t="shared" si="5"/>
        <v>-</v>
      </c>
      <c r="R8" s="66" t="str">
        <f>IF(ISERROR(VLOOKUP($A8,'LS Berufsgruppen'!$B$6:$K$38,7,0)),"",VLOOKUP($A8,'LS Berufsgruppen'!$B$6:$K$38,7,0))</f>
        <v/>
      </c>
      <c r="S8" s="66" t="str">
        <f>IF(ISERROR(VLOOKUP($A8,'OL Berufsgruppen'!$B$6:$K$39,7,0)),"",VLOOKUP($A8,'OL Berufsgruppen'!$B$6:$K$39,7,0))</f>
        <v/>
      </c>
      <c r="T8" s="65" t="str">
        <f t="shared" si="6"/>
        <v>-</v>
      </c>
      <c r="U8" s="66" t="str">
        <f>IF(ISERROR(VLOOKUP($A8,'LS Berufsgruppen'!$B$6:$K$38,8,0)),"",VLOOKUP($A8,'LS Berufsgruppen'!$B$6:$K$38,8,0))</f>
        <v/>
      </c>
      <c r="V8" s="67" t="str">
        <f>IF(ISERROR(VLOOKUP($A8,'OL Berufsgruppen'!$B$6:$K$39,8,0)),"",VLOOKUP($A8,'OL Berufsgruppen'!$B$6:$K$39,8,0))</f>
        <v/>
      </c>
      <c r="W8" s="69" t="str">
        <f t="shared" si="7"/>
        <v>-</v>
      </c>
      <c r="X8" s="66" t="str">
        <f>IF(ISERROR(VLOOKUP($A8,'LS Berufsgruppen'!$B$6:$K$38,9,0)),"",VLOOKUP($A8,'LS Berufsgruppen'!$B$6:$K$38,9,0))</f>
        <v/>
      </c>
      <c r="Y8" s="66" t="str">
        <f>IF(ISERROR(VLOOKUP($A8,'OL Berufsgruppen'!$B$6:$K$39,9,0)),"",VLOOKUP($A8,'OL Berufsgruppen'!$B$6:$K$39,9,0))</f>
        <v/>
      </c>
      <c r="Z8" s="70" t="str">
        <f t="shared" si="8"/>
        <v>-</v>
      </c>
      <c r="AA8" s="66" t="str">
        <f>IF(ISERROR(VLOOKUP($A8,'LS Berufsgruppen'!$B$6:$K$38,10,0)),"",VLOOKUP($A8,'LS Berufsgruppen'!$B$6:$K$38,10,0))</f>
        <v/>
      </c>
      <c r="AB8" s="71" t="str">
        <f>IF(ISERROR(VLOOKUP($A8,'OL Berufsgruppen'!$B$6:$K$39,10,0)),"",VLOOKUP($A8,'OL Berufsgruppen'!$B$6:$K$39,10,0))</f>
        <v/>
      </c>
    </row>
    <row r="9" spans="1:28" x14ac:dyDescent="0.25">
      <c r="A9" s="90" t="s">
        <v>43</v>
      </c>
      <c r="B9" s="65" t="str">
        <f t="shared" si="0"/>
        <v>-</v>
      </c>
      <c r="C9" s="66" t="str">
        <f>IF(ISERROR(VLOOKUP($A9,'LS Berufsgruppen'!$B$6:$K$38,2,0)),"",VLOOKUP($A9,'LS Berufsgruppen'!$B$6:$K$38,2,0))</f>
        <v/>
      </c>
      <c r="D9" s="66" t="str">
        <f>IF(ISERROR(VLOOKUP($A9,'OL Berufsgruppen'!$B$6:$K$39,2,0)),"",VLOOKUP($A9,'OL Berufsgruppen'!$B$6:$K$39,2,0))</f>
        <v/>
      </c>
      <c r="E9" s="65" t="str">
        <f t="shared" si="1"/>
        <v>-</v>
      </c>
      <c r="F9" s="66" t="str">
        <f>IF(ISERROR(VLOOKUP($A9,'LS Berufsgruppen'!$B$6:$K$38,3,0)),"",VLOOKUP($A9,'LS Berufsgruppen'!$B$6:$K$38,3,0))</f>
        <v/>
      </c>
      <c r="G9" s="66" t="str">
        <f>IF(ISERROR(VLOOKUP($A9,'OL Berufsgruppen'!$B$6:$K$39,3,0)),"",VLOOKUP($A9,'OL Berufsgruppen'!$B$6:$K$39,3,0))</f>
        <v/>
      </c>
      <c r="H9" s="65" t="str">
        <f t="shared" si="2"/>
        <v>-</v>
      </c>
      <c r="I9" s="66" t="str">
        <f>IF(ISERROR(VLOOKUP($A9,'LS Berufsgruppen'!$B$6:$K$38,4,0)),"",VLOOKUP($A9,'LS Berufsgruppen'!$B$6:$K$38,4,0))</f>
        <v/>
      </c>
      <c r="J9" s="67" t="str">
        <f>IF(ISERROR(VLOOKUP($A9,'OL Berufsgruppen'!$B$6:$K$39,4,0)),"",VLOOKUP($A9,'OL Berufsgruppen'!$B$6:$K$39,4,0))</f>
        <v/>
      </c>
      <c r="K9" s="68" t="str">
        <f t="shared" si="3"/>
        <v>-</v>
      </c>
      <c r="L9" s="66" t="str">
        <f>IF(ISERROR(VLOOKUP($A9,'LS Berufsgruppen'!$B$6:$K$38,5,0)),"",VLOOKUP($A9,'LS Berufsgruppen'!$B$6:$K$38,5,0))</f>
        <v/>
      </c>
      <c r="M9" s="66" t="str">
        <f>IF(ISERROR(VLOOKUP($A9,'OL Berufsgruppen'!$B$6:$K$39,5,0)),"",VLOOKUP($A9,'OL Berufsgruppen'!$B$6:$K$39,5,0))</f>
        <v/>
      </c>
      <c r="N9" s="65" t="str">
        <f t="shared" si="4"/>
        <v>-</v>
      </c>
      <c r="O9" s="66" t="str">
        <f>IF(ISERROR(VLOOKUP($A9,'LS Berufsgruppen'!$B$6:$K$38,6,0)),"",VLOOKUP($A9,'LS Berufsgruppen'!$B$6:$K$38,6,0))</f>
        <v/>
      </c>
      <c r="P9" s="67" t="str">
        <f>IF(ISERROR(VLOOKUP($A9,'OL Berufsgruppen'!$B$6:$K$39,6,0)),"",VLOOKUP($A9,'OL Berufsgruppen'!$B$6:$K$39,6,0))</f>
        <v/>
      </c>
      <c r="Q9" s="69" t="str">
        <f t="shared" si="5"/>
        <v>-</v>
      </c>
      <c r="R9" s="66" t="str">
        <f>IF(ISERROR(VLOOKUP($A9,'LS Berufsgruppen'!$B$6:$K$38,7,0)),"",VLOOKUP($A9,'LS Berufsgruppen'!$B$6:$K$38,7,0))</f>
        <v/>
      </c>
      <c r="S9" s="66" t="str">
        <f>IF(ISERROR(VLOOKUP($A9,'OL Berufsgruppen'!$B$6:$K$39,7,0)),"",VLOOKUP($A9,'OL Berufsgruppen'!$B$6:$K$39,7,0))</f>
        <v/>
      </c>
      <c r="T9" s="65" t="str">
        <f t="shared" si="6"/>
        <v>-</v>
      </c>
      <c r="U9" s="66" t="str">
        <f>IF(ISERROR(VLOOKUP($A9,'LS Berufsgruppen'!$B$6:$K$38,8,0)),"",VLOOKUP($A9,'LS Berufsgruppen'!$B$6:$K$38,8,0))</f>
        <v/>
      </c>
      <c r="V9" s="67" t="str">
        <f>IF(ISERROR(VLOOKUP($A9,'OL Berufsgruppen'!$B$6:$K$39,8,0)),"",VLOOKUP($A9,'OL Berufsgruppen'!$B$6:$K$39,8,0))</f>
        <v/>
      </c>
      <c r="W9" s="69" t="str">
        <f t="shared" si="7"/>
        <v>-</v>
      </c>
      <c r="X9" s="66" t="str">
        <f>IF(ISERROR(VLOOKUP($A9,'LS Berufsgruppen'!$B$6:$K$38,9,0)),"",VLOOKUP($A9,'LS Berufsgruppen'!$B$6:$K$38,9,0))</f>
        <v/>
      </c>
      <c r="Y9" s="66" t="str">
        <f>IF(ISERROR(VLOOKUP($A9,'OL Berufsgruppen'!$B$6:$K$39,9,0)),"",VLOOKUP($A9,'OL Berufsgruppen'!$B$6:$K$39,9,0))</f>
        <v/>
      </c>
      <c r="Z9" s="70" t="str">
        <f t="shared" si="8"/>
        <v>-</v>
      </c>
      <c r="AA9" s="66" t="str">
        <f>IF(ISERROR(VLOOKUP($A9,'LS Berufsgruppen'!$B$6:$K$38,10,0)),"",VLOOKUP($A9,'LS Berufsgruppen'!$B$6:$K$38,10,0))</f>
        <v/>
      </c>
      <c r="AB9" s="71" t="str">
        <f>IF(ISERROR(VLOOKUP($A9,'OL Berufsgruppen'!$B$6:$K$39,10,0)),"",VLOOKUP($A9,'OL Berufsgruppen'!$B$6:$K$39,10,0))</f>
        <v/>
      </c>
    </row>
    <row r="10" spans="1:28" x14ac:dyDescent="0.25">
      <c r="A10" s="90" t="s">
        <v>46</v>
      </c>
      <c r="B10" s="65" t="str">
        <f t="shared" si="0"/>
        <v>-</v>
      </c>
      <c r="C10" s="66" t="str">
        <f>IF(ISERROR(VLOOKUP($A10,'LS Berufsgruppen'!$B$6:$K$38,2,0)),"",VLOOKUP($A10,'LS Berufsgruppen'!$B$6:$K$38,2,0))</f>
        <v/>
      </c>
      <c r="D10" s="66" t="str">
        <f>IF(ISERROR(VLOOKUP($A10,'OL Berufsgruppen'!$B$6:$K$39,2,0)),"",VLOOKUP($A10,'OL Berufsgruppen'!$B$6:$K$39,2,0))</f>
        <v/>
      </c>
      <c r="E10" s="65" t="str">
        <f t="shared" si="1"/>
        <v>-</v>
      </c>
      <c r="F10" s="66" t="str">
        <f>IF(ISERROR(VLOOKUP($A10,'LS Berufsgruppen'!$B$6:$K$38,3,0)),"",VLOOKUP($A10,'LS Berufsgruppen'!$B$6:$K$38,3,0))</f>
        <v/>
      </c>
      <c r="G10" s="66" t="str">
        <f>IF(ISERROR(VLOOKUP($A10,'OL Berufsgruppen'!$B$6:$K$39,3,0)),"",VLOOKUP($A10,'OL Berufsgruppen'!$B$6:$K$39,3,0))</f>
        <v/>
      </c>
      <c r="H10" s="65" t="str">
        <f t="shared" si="2"/>
        <v>-</v>
      </c>
      <c r="I10" s="66" t="str">
        <f>IF(ISERROR(VLOOKUP($A10,'LS Berufsgruppen'!$B$6:$K$38,4,0)),"",VLOOKUP($A10,'LS Berufsgruppen'!$B$6:$K$38,4,0))</f>
        <v/>
      </c>
      <c r="J10" s="67" t="str">
        <f>IF(ISERROR(VLOOKUP($A10,'OL Berufsgruppen'!$B$6:$K$39,4,0)),"",VLOOKUP($A10,'OL Berufsgruppen'!$B$6:$K$39,4,0))</f>
        <v/>
      </c>
      <c r="K10" s="68" t="str">
        <f t="shared" si="3"/>
        <v>-</v>
      </c>
      <c r="L10" s="66" t="str">
        <f>IF(ISERROR(VLOOKUP($A10,'LS Berufsgruppen'!$B$6:$K$38,5,0)),"",VLOOKUP($A10,'LS Berufsgruppen'!$B$6:$K$38,5,0))</f>
        <v/>
      </c>
      <c r="M10" s="66" t="str">
        <f>IF(ISERROR(VLOOKUP($A10,'OL Berufsgruppen'!$B$6:$K$39,5,0)),"",VLOOKUP($A10,'OL Berufsgruppen'!$B$6:$K$39,5,0))</f>
        <v/>
      </c>
      <c r="N10" s="65" t="str">
        <f t="shared" si="4"/>
        <v>-</v>
      </c>
      <c r="O10" s="66" t="str">
        <f>IF(ISERROR(VLOOKUP($A10,'LS Berufsgruppen'!$B$6:$K$38,6,0)),"",VLOOKUP($A10,'LS Berufsgruppen'!$B$6:$K$38,6,0))</f>
        <v/>
      </c>
      <c r="P10" s="67" t="str">
        <f>IF(ISERROR(VLOOKUP($A10,'OL Berufsgruppen'!$B$6:$K$39,6,0)),"",VLOOKUP($A10,'OL Berufsgruppen'!$B$6:$K$39,6,0))</f>
        <v/>
      </c>
      <c r="Q10" s="69" t="str">
        <f t="shared" si="5"/>
        <v>-</v>
      </c>
      <c r="R10" s="66" t="str">
        <f>IF(ISERROR(VLOOKUP($A10,'LS Berufsgruppen'!$B$6:$K$38,7,0)),"",VLOOKUP($A10,'LS Berufsgruppen'!$B$6:$K$38,7,0))</f>
        <v/>
      </c>
      <c r="S10" s="66" t="str">
        <f>IF(ISERROR(VLOOKUP($A10,'OL Berufsgruppen'!$B$6:$K$39,7,0)),"",VLOOKUP($A10,'OL Berufsgruppen'!$B$6:$K$39,7,0))</f>
        <v/>
      </c>
      <c r="T10" s="65" t="str">
        <f t="shared" si="6"/>
        <v>-</v>
      </c>
      <c r="U10" s="66" t="str">
        <f>IF(ISERROR(VLOOKUP($A10,'LS Berufsgruppen'!$B$6:$K$38,8,0)),"",VLOOKUP($A10,'LS Berufsgruppen'!$B$6:$K$38,8,0))</f>
        <v/>
      </c>
      <c r="V10" s="67" t="str">
        <f>IF(ISERROR(VLOOKUP($A10,'OL Berufsgruppen'!$B$6:$K$39,8,0)),"",VLOOKUP($A10,'OL Berufsgruppen'!$B$6:$K$39,8,0))</f>
        <v/>
      </c>
      <c r="W10" s="69" t="str">
        <f t="shared" si="7"/>
        <v>-</v>
      </c>
      <c r="X10" s="66" t="str">
        <f>IF(ISERROR(VLOOKUP($A10,'LS Berufsgruppen'!$B$6:$K$38,9,0)),"",VLOOKUP($A10,'LS Berufsgruppen'!$B$6:$K$38,9,0))</f>
        <v/>
      </c>
      <c r="Y10" s="66" t="str">
        <f>IF(ISERROR(VLOOKUP($A10,'OL Berufsgruppen'!$B$6:$K$39,9,0)),"",VLOOKUP($A10,'OL Berufsgruppen'!$B$6:$K$39,9,0))</f>
        <v/>
      </c>
      <c r="Z10" s="70" t="str">
        <f t="shared" si="8"/>
        <v>-</v>
      </c>
      <c r="AA10" s="66" t="str">
        <f>IF(ISERROR(VLOOKUP($A10,'LS Berufsgruppen'!$B$6:$K$38,10,0)),"",VLOOKUP($A10,'LS Berufsgruppen'!$B$6:$K$38,10,0))</f>
        <v/>
      </c>
      <c r="AB10" s="71" t="str">
        <f>IF(ISERROR(VLOOKUP($A10,'OL Berufsgruppen'!$B$6:$K$39,10,0)),"",VLOOKUP($A10,'OL Berufsgruppen'!$B$6:$K$39,10,0))</f>
        <v/>
      </c>
    </row>
    <row r="11" spans="1:28" x14ac:dyDescent="0.25">
      <c r="A11" s="90" t="s">
        <v>50</v>
      </c>
      <c r="B11" s="65" t="str">
        <f t="shared" si="0"/>
        <v>-</v>
      </c>
      <c r="C11" s="66" t="str">
        <f>IF(ISERROR(VLOOKUP($A11,'LS Berufsgruppen'!$B$6:$K$38,2,0)),"",VLOOKUP($A11,'LS Berufsgruppen'!$B$6:$K$38,2,0))</f>
        <v/>
      </c>
      <c r="D11" s="66" t="str">
        <f>IF(ISERROR(VLOOKUP($A11,'OL Berufsgruppen'!$B$6:$K$39,2,0)),"",VLOOKUP($A11,'OL Berufsgruppen'!$B$6:$K$39,2,0))</f>
        <v/>
      </c>
      <c r="E11" s="65" t="str">
        <f t="shared" si="1"/>
        <v>-</v>
      </c>
      <c r="F11" s="66" t="str">
        <f>IF(ISERROR(VLOOKUP($A11,'LS Berufsgruppen'!$B$6:$K$38,3,0)),"",VLOOKUP($A11,'LS Berufsgruppen'!$B$6:$K$38,3,0))</f>
        <v/>
      </c>
      <c r="G11" s="66" t="str">
        <f>IF(ISERROR(VLOOKUP($A11,'OL Berufsgruppen'!$B$6:$K$39,3,0)),"",VLOOKUP($A11,'OL Berufsgruppen'!$B$6:$K$39,3,0))</f>
        <v/>
      </c>
      <c r="H11" s="65" t="str">
        <f t="shared" si="2"/>
        <v>-</v>
      </c>
      <c r="I11" s="66" t="str">
        <f>IF(ISERROR(VLOOKUP($A11,'LS Berufsgruppen'!$B$6:$K$38,4,0)),"",VLOOKUP($A11,'LS Berufsgruppen'!$B$6:$K$38,4,0))</f>
        <v/>
      </c>
      <c r="J11" s="67" t="str">
        <f>IF(ISERROR(VLOOKUP($A11,'OL Berufsgruppen'!$B$6:$K$39,4,0)),"",VLOOKUP($A11,'OL Berufsgruppen'!$B$6:$K$39,4,0))</f>
        <v/>
      </c>
      <c r="K11" s="68" t="str">
        <f t="shared" si="3"/>
        <v>-</v>
      </c>
      <c r="L11" s="66" t="str">
        <f>IF(ISERROR(VLOOKUP($A11,'LS Berufsgruppen'!$B$6:$K$38,5,0)),"",VLOOKUP($A11,'LS Berufsgruppen'!$B$6:$K$38,5,0))</f>
        <v/>
      </c>
      <c r="M11" s="66" t="str">
        <f>IF(ISERROR(VLOOKUP($A11,'OL Berufsgruppen'!$B$6:$K$39,5,0)),"",VLOOKUP($A11,'OL Berufsgruppen'!$B$6:$K$39,5,0))</f>
        <v/>
      </c>
      <c r="N11" s="65" t="str">
        <f t="shared" si="4"/>
        <v>-</v>
      </c>
      <c r="O11" s="66" t="str">
        <f>IF(ISERROR(VLOOKUP($A11,'LS Berufsgruppen'!$B$6:$K$38,6,0)),"",VLOOKUP($A11,'LS Berufsgruppen'!$B$6:$K$38,6,0))</f>
        <v/>
      </c>
      <c r="P11" s="67" t="str">
        <f>IF(ISERROR(VLOOKUP($A11,'OL Berufsgruppen'!$B$6:$K$39,6,0)),"",VLOOKUP($A11,'OL Berufsgruppen'!$B$6:$K$39,6,0))</f>
        <v/>
      </c>
      <c r="Q11" s="69" t="str">
        <f t="shared" si="5"/>
        <v>-</v>
      </c>
      <c r="R11" s="66" t="str">
        <f>IF(ISERROR(VLOOKUP($A11,'LS Berufsgruppen'!$B$6:$K$38,7,0)),"",VLOOKUP($A11,'LS Berufsgruppen'!$B$6:$K$38,7,0))</f>
        <v/>
      </c>
      <c r="S11" s="66" t="str">
        <f>IF(ISERROR(VLOOKUP($A11,'OL Berufsgruppen'!$B$6:$K$39,7,0)),"",VLOOKUP($A11,'OL Berufsgruppen'!$B$6:$K$39,7,0))</f>
        <v/>
      </c>
      <c r="T11" s="65" t="str">
        <f t="shared" si="6"/>
        <v>-</v>
      </c>
      <c r="U11" s="66" t="str">
        <f>IF(ISERROR(VLOOKUP($A11,'LS Berufsgruppen'!$B$6:$K$38,8,0)),"",VLOOKUP($A11,'LS Berufsgruppen'!$B$6:$K$38,8,0))</f>
        <v/>
      </c>
      <c r="V11" s="67" t="str">
        <f>IF(ISERROR(VLOOKUP($A11,'OL Berufsgruppen'!$B$6:$K$39,8,0)),"",VLOOKUP($A11,'OL Berufsgruppen'!$B$6:$K$39,8,0))</f>
        <v/>
      </c>
      <c r="W11" s="69" t="str">
        <f t="shared" si="7"/>
        <v>-</v>
      </c>
      <c r="X11" s="66" t="str">
        <f>IF(ISERROR(VLOOKUP($A11,'LS Berufsgruppen'!$B$6:$K$38,9,0)),"",VLOOKUP($A11,'LS Berufsgruppen'!$B$6:$K$38,9,0))</f>
        <v/>
      </c>
      <c r="Y11" s="66" t="str">
        <f>IF(ISERROR(VLOOKUP($A11,'OL Berufsgruppen'!$B$6:$K$39,9,0)),"",VLOOKUP($A11,'OL Berufsgruppen'!$B$6:$K$39,9,0))</f>
        <v/>
      </c>
      <c r="Z11" s="70" t="str">
        <f t="shared" si="8"/>
        <v>-</v>
      </c>
      <c r="AA11" s="66" t="str">
        <f>IF(ISERROR(VLOOKUP($A11,'LS Berufsgruppen'!$B$6:$K$38,10,0)),"",VLOOKUP($A11,'LS Berufsgruppen'!$B$6:$K$38,10,0))</f>
        <v/>
      </c>
      <c r="AB11" s="71" t="str">
        <f>IF(ISERROR(VLOOKUP($A11,'OL Berufsgruppen'!$B$6:$K$39,10,0)),"",VLOOKUP($A11,'OL Berufsgruppen'!$B$6:$K$39,10,0))</f>
        <v/>
      </c>
    </row>
    <row r="12" spans="1:28" x14ac:dyDescent="0.25">
      <c r="A12" s="90" t="s">
        <v>51</v>
      </c>
      <c r="B12" s="65" t="str">
        <f t="shared" si="0"/>
        <v>-</v>
      </c>
      <c r="C12" s="66" t="str">
        <f>IF(ISERROR(VLOOKUP($A12,'LS Berufsgruppen'!$B$6:$K$38,2,0)),"",VLOOKUP($A12,'LS Berufsgruppen'!$B$6:$K$38,2,0))</f>
        <v/>
      </c>
      <c r="D12" s="66" t="str">
        <f>IF(ISERROR(VLOOKUP($A12,'OL Berufsgruppen'!$B$6:$K$39,2,0)),"",VLOOKUP($A12,'OL Berufsgruppen'!$B$6:$K$39,2,0))</f>
        <v/>
      </c>
      <c r="E12" s="65" t="str">
        <f t="shared" si="1"/>
        <v>-</v>
      </c>
      <c r="F12" s="66" t="str">
        <f>IF(ISERROR(VLOOKUP($A12,'LS Berufsgruppen'!$B$6:$K$38,3,0)),"",VLOOKUP($A12,'LS Berufsgruppen'!$B$6:$K$38,3,0))</f>
        <v/>
      </c>
      <c r="G12" s="66" t="str">
        <f>IF(ISERROR(VLOOKUP($A12,'OL Berufsgruppen'!$B$6:$K$39,3,0)),"",VLOOKUP($A12,'OL Berufsgruppen'!$B$6:$K$39,3,0))</f>
        <v/>
      </c>
      <c r="H12" s="65" t="str">
        <f t="shared" si="2"/>
        <v>-</v>
      </c>
      <c r="I12" s="66" t="str">
        <f>IF(ISERROR(VLOOKUP($A12,'LS Berufsgruppen'!$B$6:$K$38,4,0)),"",VLOOKUP($A12,'LS Berufsgruppen'!$B$6:$K$38,4,0))</f>
        <v/>
      </c>
      <c r="J12" s="67" t="str">
        <f>IF(ISERROR(VLOOKUP($A12,'OL Berufsgruppen'!$B$6:$K$39,4,0)),"",VLOOKUP($A12,'OL Berufsgruppen'!$B$6:$K$39,4,0))</f>
        <v/>
      </c>
      <c r="K12" s="68" t="str">
        <f t="shared" si="3"/>
        <v>-</v>
      </c>
      <c r="L12" s="66" t="str">
        <f>IF(ISERROR(VLOOKUP($A12,'LS Berufsgruppen'!$B$6:$K$38,5,0)),"",VLOOKUP($A12,'LS Berufsgruppen'!$B$6:$K$38,5,0))</f>
        <v/>
      </c>
      <c r="M12" s="66" t="str">
        <f>IF(ISERROR(VLOOKUP($A12,'OL Berufsgruppen'!$B$6:$K$39,5,0)),"",VLOOKUP($A12,'OL Berufsgruppen'!$B$6:$K$39,5,0))</f>
        <v/>
      </c>
      <c r="N12" s="65" t="str">
        <f t="shared" si="4"/>
        <v>-</v>
      </c>
      <c r="O12" s="66" t="str">
        <f>IF(ISERROR(VLOOKUP($A12,'LS Berufsgruppen'!$B$6:$K$38,6,0)),"",VLOOKUP($A12,'LS Berufsgruppen'!$B$6:$K$38,6,0))</f>
        <v/>
      </c>
      <c r="P12" s="67" t="str">
        <f>IF(ISERROR(VLOOKUP($A12,'OL Berufsgruppen'!$B$6:$K$39,6,0)),"",VLOOKUP($A12,'OL Berufsgruppen'!$B$6:$K$39,6,0))</f>
        <v/>
      </c>
      <c r="Q12" s="69" t="str">
        <f t="shared" si="5"/>
        <v>-</v>
      </c>
      <c r="R12" s="66" t="str">
        <f>IF(ISERROR(VLOOKUP($A12,'LS Berufsgruppen'!$B$6:$K$38,7,0)),"",VLOOKUP($A12,'LS Berufsgruppen'!$B$6:$K$38,7,0))</f>
        <v/>
      </c>
      <c r="S12" s="66" t="str">
        <f>IF(ISERROR(VLOOKUP($A12,'OL Berufsgruppen'!$B$6:$K$39,7,0)),"",VLOOKUP($A12,'OL Berufsgruppen'!$B$6:$K$39,7,0))</f>
        <v/>
      </c>
      <c r="T12" s="65" t="str">
        <f t="shared" si="6"/>
        <v>-</v>
      </c>
      <c r="U12" s="66" t="str">
        <f>IF(ISERROR(VLOOKUP($A12,'LS Berufsgruppen'!$B$6:$K$38,8,0)),"",VLOOKUP($A12,'LS Berufsgruppen'!$B$6:$K$38,8,0))</f>
        <v/>
      </c>
      <c r="V12" s="67" t="str">
        <f>IF(ISERROR(VLOOKUP($A12,'OL Berufsgruppen'!$B$6:$K$39,8,0)),"",VLOOKUP($A12,'OL Berufsgruppen'!$B$6:$K$39,8,0))</f>
        <v/>
      </c>
      <c r="W12" s="69" t="str">
        <f t="shared" si="7"/>
        <v>-</v>
      </c>
      <c r="X12" s="66" t="str">
        <f>IF(ISERROR(VLOOKUP($A12,'LS Berufsgruppen'!$B$6:$K$38,9,0)),"",VLOOKUP($A12,'LS Berufsgruppen'!$B$6:$K$38,9,0))</f>
        <v/>
      </c>
      <c r="Y12" s="66" t="str">
        <f>IF(ISERROR(VLOOKUP($A12,'OL Berufsgruppen'!$B$6:$K$39,9,0)),"",VLOOKUP($A12,'OL Berufsgruppen'!$B$6:$K$39,9,0))</f>
        <v/>
      </c>
      <c r="Z12" s="70" t="str">
        <f t="shared" si="8"/>
        <v>-</v>
      </c>
      <c r="AA12" s="66" t="str">
        <f>IF(ISERROR(VLOOKUP($A12,'LS Berufsgruppen'!$B$6:$K$38,10,0)),"",VLOOKUP($A12,'LS Berufsgruppen'!$B$6:$K$38,10,0))</f>
        <v/>
      </c>
      <c r="AB12" s="71" t="str">
        <f>IF(ISERROR(VLOOKUP($A12,'OL Berufsgruppen'!$B$6:$K$39,10,0)),"",VLOOKUP($A12,'OL Berufsgruppen'!$B$6:$K$39,10,0))</f>
        <v/>
      </c>
    </row>
    <row r="13" spans="1:28" x14ac:dyDescent="0.25">
      <c r="A13" s="90" t="s">
        <v>55</v>
      </c>
      <c r="B13" s="65" t="str">
        <f t="shared" si="0"/>
        <v>-</v>
      </c>
      <c r="C13" s="66" t="str">
        <f>IF(ISERROR(VLOOKUP($A13,'LS Berufsgruppen'!$B$6:$K$38,2,0)),"",VLOOKUP($A13,'LS Berufsgruppen'!$B$6:$K$38,2,0))</f>
        <v/>
      </c>
      <c r="D13" s="66" t="str">
        <f>IF(ISERROR(VLOOKUP($A13,'OL Berufsgruppen'!$B$6:$K$39,2,0)),"",VLOOKUP($A13,'OL Berufsgruppen'!$B$6:$K$39,2,0))</f>
        <v/>
      </c>
      <c r="E13" s="65" t="str">
        <f t="shared" si="1"/>
        <v>-</v>
      </c>
      <c r="F13" s="66" t="str">
        <f>IF(ISERROR(VLOOKUP($A13,'LS Berufsgruppen'!$B$6:$K$38,3,0)),"",VLOOKUP($A13,'LS Berufsgruppen'!$B$6:$K$38,3,0))</f>
        <v/>
      </c>
      <c r="G13" s="66" t="str">
        <f>IF(ISERROR(VLOOKUP($A13,'OL Berufsgruppen'!$B$6:$K$39,3,0)),"",VLOOKUP($A13,'OL Berufsgruppen'!$B$6:$K$39,3,0))</f>
        <v/>
      </c>
      <c r="H13" s="65" t="str">
        <f t="shared" si="2"/>
        <v>-</v>
      </c>
      <c r="I13" s="66" t="str">
        <f>IF(ISERROR(VLOOKUP($A13,'LS Berufsgruppen'!$B$6:$K$38,4,0)),"",VLOOKUP($A13,'LS Berufsgruppen'!$B$6:$K$38,4,0))</f>
        <v/>
      </c>
      <c r="J13" s="67" t="str">
        <f>IF(ISERROR(VLOOKUP($A13,'OL Berufsgruppen'!$B$6:$K$39,4,0)),"",VLOOKUP($A13,'OL Berufsgruppen'!$B$6:$K$39,4,0))</f>
        <v/>
      </c>
      <c r="K13" s="68" t="str">
        <f t="shared" si="3"/>
        <v>-</v>
      </c>
      <c r="L13" s="66" t="str">
        <f>IF(ISERROR(VLOOKUP($A13,'LS Berufsgruppen'!$B$6:$K$38,5,0)),"",VLOOKUP($A13,'LS Berufsgruppen'!$B$6:$K$38,5,0))</f>
        <v/>
      </c>
      <c r="M13" s="66" t="str">
        <f>IF(ISERROR(VLOOKUP($A13,'OL Berufsgruppen'!$B$6:$K$39,5,0)),"",VLOOKUP($A13,'OL Berufsgruppen'!$B$6:$K$39,5,0))</f>
        <v/>
      </c>
      <c r="N13" s="65" t="str">
        <f t="shared" si="4"/>
        <v>-</v>
      </c>
      <c r="O13" s="66" t="str">
        <f>IF(ISERROR(VLOOKUP($A13,'LS Berufsgruppen'!$B$6:$K$38,6,0)),"",VLOOKUP($A13,'LS Berufsgruppen'!$B$6:$K$38,6,0))</f>
        <v/>
      </c>
      <c r="P13" s="67" t="str">
        <f>IF(ISERROR(VLOOKUP($A13,'OL Berufsgruppen'!$B$6:$K$39,6,0)),"",VLOOKUP($A13,'OL Berufsgruppen'!$B$6:$K$39,6,0))</f>
        <v/>
      </c>
      <c r="Q13" s="69" t="str">
        <f t="shared" si="5"/>
        <v>-</v>
      </c>
      <c r="R13" s="66" t="str">
        <f>IF(ISERROR(VLOOKUP($A13,'LS Berufsgruppen'!$B$6:$K$38,7,0)),"",VLOOKUP($A13,'LS Berufsgruppen'!$B$6:$K$38,7,0))</f>
        <v/>
      </c>
      <c r="S13" s="66" t="str">
        <f>IF(ISERROR(VLOOKUP($A13,'OL Berufsgruppen'!$B$6:$K$39,7,0)),"",VLOOKUP($A13,'OL Berufsgruppen'!$B$6:$K$39,7,0))</f>
        <v/>
      </c>
      <c r="T13" s="65" t="str">
        <f t="shared" si="6"/>
        <v>-</v>
      </c>
      <c r="U13" s="66" t="str">
        <f>IF(ISERROR(VLOOKUP($A13,'LS Berufsgruppen'!$B$6:$K$38,8,0)),"",VLOOKUP($A13,'LS Berufsgruppen'!$B$6:$K$38,8,0))</f>
        <v/>
      </c>
      <c r="V13" s="67" t="str">
        <f>IF(ISERROR(VLOOKUP($A13,'OL Berufsgruppen'!$B$6:$K$39,8,0)),"",VLOOKUP($A13,'OL Berufsgruppen'!$B$6:$K$39,8,0))</f>
        <v/>
      </c>
      <c r="W13" s="69" t="str">
        <f t="shared" si="7"/>
        <v>-</v>
      </c>
      <c r="X13" s="66" t="str">
        <f>IF(ISERROR(VLOOKUP($A13,'LS Berufsgruppen'!$B$6:$K$38,9,0)),"",VLOOKUP($A13,'LS Berufsgruppen'!$B$6:$K$38,9,0))</f>
        <v/>
      </c>
      <c r="Y13" s="66" t="str">
        <f>IF(ISERROR(VLOOKUP($A13,'OL Berufsgruppen'!$B$6:$K$39,9,0)),"",VLOOKUP($A13,'OL Berufsgruppen'!$B$6:$K$39,9,0))</f>
        <v/>
      </c>
      <c r="Z13" s="70" t="str">
        <f t="shared" si="8"/>
        <v>-</v>
      </c>
      <c r="AA13" s="66" t="str">
        <f>IF(ISERROR(VLOOKUP($A13,'LS Berufsgruppen'!$B$6:$K$38,10,0)),"",VLOOKUP($A13,'LS Berufsgruppen'!$B$6:$K$38,10,0))</f>
        <v/>
      </c>
      <c r="AB13" s="71" t="str">
        <f>IF(ISERROR(VLOOKUP($A13,'OL Berufsgruppen'!$B$6:$K$39,10,0)),"",VLOOKUP($A13,'OL Berufsgruppen'!$B$6:$K$39,10,0))</f>
        <v/>
      </c>
    </row>
    <row r="14" spans="1:28" x14ac:dyDescent="0.25">
      <c r="A14" s="91" t="s">
        <v>58</v>
      </c>
      <c r="B14" s="65" t="str">
        <f t="shared" si="0"/>
        <v>-</v>
      </c>
      <c r="C14" s="66" t="str">
        <f>IF(ISERROR(VLOOKUP($A14,'LS Berufsgruppen'!$B$6:$K$38,2,0)),"",VLOOKUP($A14,'LS Berufsgruppen'!$B$6:$K$38,2,0))</f>
        <v/>
      </c>
      <c r="D14" s="66" t="str">
        <f>IF(ISERROR(VLOOKUP($A14,'OL Berufsgruppen'!$B$6:$K$39,2,0)),"",VLOOKUP($A14,'OL Berufsgruppen'!$B$6:$K$39,2,0))</f>
        <v/>
      </c>
      <c r="E14" s="65" t="str">
        <f t="shared" si="1"/>
        <v>-</v>
      </c>
      <c r="F14" s="66" t="str">
        <f>IF(ISERROR(VLOOKUP($A14,'LS Berufsgruppen'!$B$6:$K$38,3,0)),"",VLOOKUP($A14,'LS Berufsgruppen'!$B$6:$K$38,3,0))</f>
        <v/>
      </c>
      <c r="G14" s="66" t="str">
        <f>IF(ISERROR(VLOOKUP($A14,'OL Berufsgruppen'!$B$6:$K$39,3,0)),"",VLOOKUP($A14,'OL Berufsgruppen'!$B$6:$K$39,3,0))</f>
        <v/>
      </c>
      <c r="H14" s="65" t="str">
        <f t="shared" si="2"/>
        <v>-</v>
      </c>
      <c r="I14" s="66" t="str">
        <f>IF(ISERROR(VLOOKUP($A14,'LS Berufsgruppen'!$B$6:$K$38,4,0)),"",VLOOKUP($A14,'LS Berufsgruppen'!$B$6:$K$38,4,0))</f>
        <v/>
      </c>
      <c r="J14" s="67" t="str">
        <f>IF(ISERROR(VLOOKUP($A14,'OL Berufsgruppen'!$B$6:$K$39,4,0)),"",VLOOKUP($A14,'OL Berufsgruppen'!$B$6:$K$39,4,0))</f>
        <v/>
      </c>
      <c r="K14" s="68" t="str">
        <f t="shared" si="3"/>
        <v>-</v>
      </c>
      <c r="L14" s="66" t="str">
        <f>IF(ISERROR(VLOOKUP($A14,'LS Berufsgruppen'!$B$6:$K$38,5,0)),"",VLOOKUP($A14,'LS Berufsgruppen'!$B$6:$K$38,5,0))</f>
        <v/>
      </c>
      <c r="M14" s="66" t="str">
        <f>IF(ISERROR(VLOOKUP($A14,'OL Berufsgruppen'!$B$6:$K$39,5,0)),"",VLOOKUP($A14,'OL Berufsgruppen'!$B$6:$K$39,5,0))</f>
        <v/>
      </c>
      <c r="N14" s="65" t="str">
        <f t="shared" si="4"/>
        <v>-</v>
      </c>
      <c r="O14" s="66" t="str">
        <f>IF(ISERROR(VLOOKUP($A14,'LS Berufsgruppen'!$B$6:$K$38,6,0)),"",VLOOKUP($A14,'LS Berufsgruppen'!$B$6:$K$38,6,0))</f>
        <v/>
      </c>
      <c r="P14" s="67" t="str">
        <f>IF(ISERROR(VLOOKUP($A14,'OL Berufsgruppen'!$B$6:$K$39,6,0)),"",VLOOKUP($A14,'OL Berufsgruppen'!$B$6:$K$39,6,0))</f>
        <v/>
      </c>
      <c r="Q14" s="69" t="str">
        <f t="shared" si="5"/>
        <v>-</v>
      </c>
      <c r="R14" s="66" t="str">
        <f>IF(ISERROR(VLOOKUP($A14,'LS Berufsgruppen'!$B$6:$K$38,7,0)),"",VLOOKUP($A14,'LS Berufsgruppen'!$B$6:$K$38,7,0))</f>
        <v/>
      </c>
      <c r="S14" s="66" t="str">
        <f>IF(ISERROR(VLOOKUP($A14,'OL Berufsgruppen'!$B$6:$K$39,7,0)),"",VLOOKUP($A14,'OL Berufsgruppen'!$B$6:$K$39,7,0))</f>
        <v/>
      </c>
      <c r="T14" s="65" t="str">
        <f t="shared" si="6"/>
        <v>-</v>
      </c>
      <c r="U14" s="66" t="str">
        <f>IF(ISERROR(VLOOKUP($A14,'LS Berufsgruppen'!$B$6:$K$38,8,0)),"",VLOOKUP($A14,'LS Berufsgruppen'!$B$6:$K$38,8,0))</f>
        <v/>
      </c>
      <c r="V14" s="67" t="str">
        <f>IF(ISERROR(VLOOKUP($A14,'OL Berufsgruppen'!$B$6:$K$39,8,0)),"",VLOOKUP($A14,'OL Berufsgruppen'!$B$6:$K$39,8,0))</f>
        <v/>
      </c>
      <c r="W14" s="69" t="str">
        <f t="shared" si="7"/>
        <v>-</v>
      </c>
      <c r="X14" s="66" t="str">
        <f>IF(ISERROR(VLOOKUP($A14,'LS Berufsgruppen'!$B$6:$K$38,9,0)),"",VLOOKUP($A14,'LS Berufsgruppen'!$B$6:$K$38,9,0))</f>
        <v/>
      </c>
      <c r="Y14" s="66" t="str">
        <f>IF(ISERROR(VLOOKUP($A14,'OL Berufsgruppen'!$B$6:$K$39,9,0)),"",VLOOKUP($A14,'OL Berufsgruppen'!$B$6:$K$39,9,0))</f>
        <v/>
      </c>
      <c r="Z14" s="70" t="str">
        <f t="shared" si="8"/>
        <v>-</v>
      </c>
      <c r="AA14" s="66" t="str">
        <f>IF(ISERROR(VLOOKUP($A14,'LS Berufsgruppen'!$B$6:$K$38,10,0)),"",VLOOKUP($A14,'LS Berufsgruppen'!$B$6:$K$38,10,0))</f>
        <v/>
      </c>
      <c r="AB14" s="71" t="str">
        <f>IF(ISERROR(VLOOKUP($A14,'OL Berufsgruppen'!$B$6:$K$39,10,0)),"",VLOOKUP($A14,'OL Berufsgruppen'!$B$6:$K$39,10,0))</f>
        <v/>
      </c>
    </row>
  </sheetData>
  <mergeCells count="9">
    <mergeCell ref="T4:V4"/>
    <mergeCell ref="W4:Y4"/>
    <mergeCell ref="Z4:AB4"/>
    <mergeCell ref="B4:D4"/>
    <mergeCell ref="E4:G4"/>
    <mergeCell ref="H4:J4"/>
    <mergeCell ref="K4:M4"/>
    <mergeCell ref="N4:P4"/>
    <mergeCell ref="Q4:S4"/>
  </mergeCells>
  <conditionalFormatting sqref="B6:B14 E6:E14 H6:H14 K6:K14 N6:N14 Q6:Q14 T6:T14 W6:W14 Z6:Z14">
    <cfRule type="cellIs" dxfId="9" priority="10" operator="lessThan">
      <formula>1</formula>
    </cfRule>
  </conditionalFormatting>
  <conditionalFormatting sqref="D6:D14">
    <cfRule type="expression" dxfId="8" priority="9">
      <formula>D6&gt;C6</formula>
    </cfRule>
  </conditionalFormatting>
  <conditionalFormatting sqref="G6:G14">
    <cfRule type="expression" dxfId="7" priority="8">
      <formula>G6&gt;F6</formula>
    </cfRule>
  </conditionalFormatting>
  <conditionalFormatting sqref="J6:J14">
    <cfRule type="expression" dxfId="6" priority="7">
      <formula>J6&gt;I6</formula>
    </cfRule>
  </conditionalFormatting>
  <conditionalFormatting sqref="M6:M14">
    <cfRule type="expression" dxfId="5" priority="6">
      <formula>M6&gt;L6</formula>
    </cfRule>
  </conditionalFormatting>
  <conditionalFormatting sqref="P6:P14">
    <cfRule type="expression" dxfId="4" priority="5">
      <formula>P6&gt;O6</formula>
    </cfRule>
  </conditionalFormatting>
  <conditionalFormatting sqref="S6:S14">
    <cfRule type="expression" dxfId="3" priority="4">
      <formula>S6&gt;R6</formula>
    </cfRule>
  </conditionalFormatting>
  <conditionalFormatting sqref="V6:V14">
    <cfRule type="expression" dxfId="2" priority="3">
      <formula>V6&gt;U6</formula>
    </cfRule>
  </conditionalFormatting>
  <conditionalFormatting sqref="Y6:Y14">
    <cfRule type="expression" dxfId="1" priority="2">
      <formula>Y6&gt;X6</formula>
    </cfRule>
  </conditionalFormatting>
  <conditionalFormatting sqref="AB6:AB14">
    <cfRule type="expression" dxfId="0" priority="1">
      <formula>AB6&gt;AA6</formula>
    </cfRule>
  </conditionalFormatting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1"/>
  <dimension ref="A1"/>
  <sheetViews>
    <sheetView workbookViewId="0">
      <selection activeCell="AI17" sqref="AI17:AO17"/>
    </sheetView>
  </sheetViews>
  <sheetFormatPr baseColWidth="10" defaultRowHeight="15" x14ac:dyDescent="0.25"/>
  <cols>
    <col min="2" max="2" width="50.5703125" customWidth="1"/>
  </cols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2"/>
  <dimension ref="A1"/>
  <sheetViews>
    <sheetView workbookViewId="0">
      <selection activeCell="AI17" sqref="AI17:AO17"/>
    </sheetView>
  </sheetViews>
  <sheetFormatPr baseColWidth="10" defaultRowHeight="15" x14ac:dyDescent="0.25"/>
  <cols>
    <col min="2" max="2" width="61.140625" customWidth="1"/>
  </cols>
  <sheetData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/>
  <dimension ref="A1:F9"/>
  <sheetViews>
    <sheetView workbookViewId="0">
      <selection activeCell="AI17" sqref="AI17:AO17"/>
    </sheetView>
  </sheetViews>
  <sheetFormatPr baseColWidth="10" defaultRowHeight="15" x14ac:dyDescent="0.25"/>
  <cols>
    <col min="1" max="7" width="16.42578125" customWidth="1"/>
  </cols>
  <sheetData>
    <row r="1" spans="1:6" x14ac:dyDescent="0.25">
      <c r="B1" t="s">
        <v>154</v>
      </c>
      <c r="C1" t="s">
        <v>155</v>
      </c>
      <c r="D1" t="s">
        <v>156</v>
      </c>
      <c r="E1" t="s">
        <v>82</v>
      </c>
      <c r="F1" t="s">
        <v>157</v>
      </c>
    </row>
    <row r="2" spans="1:6" x14ac:dyDescent="0.25">
      <c r="A2" s="43" t="s">
        <v>60</v>
      </c>
      <c r="B2" t="str">
        <f>VLOOKUP(Dashboard!$E$70,'Stellenandrang BerufsgruppenRGS'!$A$6:$AB$20,COLUMN()+(ROW()+1-3)*3,FALSE)</f>
        <v>-</v>
      </c>
      <c r="C2" t="str">
        <f>VLOOKUP(Dashboard!$E$70,'Stellenandrang BerufsgruppenRGS'!$A$6:$AB$20,COLUMN()+(ROW()+1-3)*3,FALSE)</f>
        <v/>
      </c>
      <c r="D2" t="str">
        <f>VLOOKUP(Dashboard!$E$70,'Stellenandrang BerufsgruppenRGS'!$A$6:$AB$20,COLUMN()+(ROW()+1-3)*3,FALSE)</f>
        <v/>
      </c>
      <c r="E2">
        <v>-1</v>
      </c>
      <c r="F2" s="3" t="str">
        <f>IF(AND(ISNUMBER(B2),B2&gt;0),B2,"")</f>
        <v/>
      </c>
    </row>
    <row r="3" spans="1:6" x14ac:dyDescent="0.25">
      <c r="A3" s="43" t="s">
        <v>61</v>
      </c>
      <c r="B3" t="str">
        <f>VLOOKUP(Dashboard!$E$70,'Stellenandrang BerufsgruppenRGS'!$A$6:$AB$20,COLUMN()+(ROW()+1-3)*3,FALSE)</f>
        <v>-</v>
      </c>
      <c r="C3" t="str">
        <f>VLOOKUP(Dashboard!$E$70,'Stellenandrang BerufsgruppenRGS'!$A$6:$AB$20,COLUMN()+(ROW()+1-3)*3,FALSE)</f>
        <v/>
      </c>
      <c r="D3" t="str">
        <f>VLOOKUP(Dashboard!$E$70,'Stellenandrang BerufsgruppenRGS'!$A$6:$AB$20,COLUMN()+(ROW()+1-3)*3,FALSE)</f>
        <v/>
      </c>
      <c r="E3">
        <v>-1</v>
      </c>
      <c r="F3" s="3" t="str">
        <f t="shared" ref="F3:F9" si="0">IF(AND(ISNUMBER(B3),B3&gt;0),B3,"")</f>
        <v/>
      </c>
    </row>
    <row r="4" spans="1:6" x14ac:dyDescent="0.25">
      <c r="A4" s="43" t="s">
        <v>62</v>
      </c>
      <c r="B4" t="str">
        <f>VLOOKUP(Dashboard!$E$70,'Stellenandrang BerufsgruppenRGS'!$A$6:$AB$20,COLUMN()+(ROW()+1-3)*3,FALSE)</f>
        <v>-</v>
      </c>
      <c r="C4" t="str">
        <f>VLOOKUP(Dashboard!$E$70,'Stellenandrang BerufsgruppenRGS'!$A$6:$AB$20,COLUMN()+(ROW()+1-3)*3,FALSE)</f>
        <v/>
      </c>
      <c r="D4" t="str">
        <f>VLOOKUP(Dashboard!$E$70,'Stellenandrang BerufsgruppenRGS'!$A$6:$AB$20,COLUMN()+(ROW()+1-3)*3,FALSE)</f>
        <v/>
      </c>
      <c r="E4">
        <v>-1</v>
      </c>
      <c r="F4" s="3" t="str">
        <f t="shared" si="0"/>
        <v/>
      </c>
    </row>
    <row r="5" spans="1:6" x14ac:dyDescent="0.25">
      <c r="A5" s="43" t="s">
        <v>63</v>
      </c>
      <c r="B5" t="str">
        <f>VLOOKUP(Dashboard!$E$70,'Stellenandrang BerufsgruppenRGS'!$A$6:$AB$20,COLUMN()+(ROW()+1-3)*3,FALSE)</f>
        <v>-</v>
      </c>
      <c r="C5" t="str">
        <f>VLOOKUP(Dashboard!$E$70,'Stellenandrang BerufsgruppenRGS'!$A$6:$AB$20,COLUMN()+(ROW()+1-3)*3,FALSE)</f>
        <v/>
      </c>
      <c r="D5" t="str">
        <f>VLOOKUP(Dashboard!$E$70,'Stellenandrang BerufsgruppenRGS'!$A$6:$AB$20,COLUMN()+(ROW()+1-3)*3,FALSE)</f>
        <v/>
      </c>
      <c r="E5">
        <v>-1</v>
      </c>
      <c r="F5" s="3" t="str">
        <f t="shared" si="0"/>
        <v/>
      </c>
    </row>
    <row r="6" spans="1:6" x14ac:dyDescent="0.25">
      <c r="A6" s="43" t="s">
        <v>64</v>
      </c>
      <c r="B6" t="str">
        <f>VLOOKUP(Dashboard!$E$70,'Stellenandrang BerufsgruppenRGS'!$A$6:$AB$20,COLUMN()+(ROW()+1-3)*3,FALSE)</f>
        <v>-</v>
      </c>
      <c r="C6" t="str">
        <f>VLOOKUP(Dashboard!$E$70,'Stellenandrang BerufsgruppenRGS'!$A$6:$AB$20,COLUMN()+(ROW()+1-3)*3,FALSE)</f>
        <v/>
      </c>
      <c r="D6" t="str">
        <f>VLOOKUP(Dashboard!$E$70,'Stellenandrang BerufsgruppenRGS'!$A$6:$AB$20,COLUMN()+(ROW()+1-3)*3,FALSE)</f>
        <v/>
      </c>
      <c r="E6">
        <v>-1</v>
      </c>
      <c r="F6" s="3" t="str">
        <f t="shared" si="0"/>
        <v/>
      </c>
    </row>
    <row r="7" spans="1:6" x14ac:dyDescent="0.25">
      <c r="A7" s="43" t="s">
        <v>65</v>
      </c>
      <c r="B7" t="str">
        <f>VLOOKUP(Dashboard!$E$70,'Stellenandrang BerufsgruppenRGS'!$A$6:$AB$20,COLUMN()+(ROW()+1-3)*3,FALSE)</f>
        <v>-</v>
      </c>
      <c r="C7" t="str">
        <f>VLOOKUP(Dashboard!$E$70,'Stellenandrang BerufsgruppenRGS'!$A$6:$AB$20,COLUMN()+(ROW()+1-3)*3,FALSE)</f>
        <v/>
      </c>
      <c r="D7" t="str">
        <f>VLOOKUP(Dashboard!$E$70,'Stellenandrang BerufsgruppenRGS'!$A$6:$AB$20,COLUMN()+(ROW()+1-3)*3,FALSE)</f>
        <v/>
      </c>
      <c r="E7">
        <v>-1</v>
      </c>
      <c r="F7" s="3" t="str">
        <f t="shared" si="0"/>
        <v/>
      </c>
    </row>
    <row r="8" spans="1:6" x14ac:dyDescent="0.25">
      <c r="A8" s="43" t="s">
        <v>66</v>
      </c>
      <c r="B8" t="str">
        <f>VLOOKUP(Dashboard!$E$70,'Stellenandrang BerufsgruppenRGS'!$A$6:$AB$20,COLUMN()+(ROW()+1-3)*3,FALSE)</f>
        <v>-</v>
      </c>
      <c r="C8" t="str">
        <f>VLOOKUP(Dashboard!$E$70,'Stellenandrang BerufsgruppenRGS'!$A$6:$AB$20,COLUMN()+(ROW()+1-3)*3,FALSE)</f>
        <v/>
      </c>
      <c r="D8" t="str">
        <f>VLOOKUP(Dashboard!$E$70,'Stellenandrang BerufsgruppenRGS'!$A$6:$AB$20,COLUMN()+(ROW()+1-3)*3,FALSE)</f>
        <v/>
      </c>
      <c r="E8">
        <v>-1</v>
      </c>
      <c r="F8" s="3" t="str">
        <f t="shared" si="0"/>
        <v/>
      </c>
    </row>
    <row r="9" spans="1:6" x14ac:dyDescent="0.25">
      <c r="A9" s="44" t="s">
        <v>67</v>
      </c>
      <c r="B9" t="str">
        <f>VLOOKUP(Dashboard!$E$70,'Stellenandrang BerufsgruppenRGS'!$A$6:$AB$20,COLUMN()+(ROW()+1-3)*3,FALSE)</f>
        <v>-</v>
      </c>
      <c r="C9" t="str">
        <f>VLOOKUP(Dashboard!$E$70,'Stellenandrang BerufsgruppenRGS'!$A$6:$AB$20,COLUMN()+(ROW()+1-3)*3,FALSE)</f>
        <v/>
      </c>
      <c r="D9" t="str">
        <f>VLOOKUP(Dashboard!$E$70,'Stellenandrang BerufsgruppenRGS'!$A$6:$AB$20,COLUMN()+(ROW()+1-3)*3,FALSE)</f>
        <v/>
      </c>
      <c r="E9">
        <v>-1</v>
      </c>
      <c r="F9" s="3" t="str">
        <f t="shared" si="0"/>
        <v/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K4"/>
  <sheetViews>
    <sheetView workbookViewId="0">
      <selection activeCell="AI17" sqref="AI17:AO17"/>
    </sheetView>
  </sheetViews>
  <sheetFormatPr baseColWidth="10" defaultRowHeight="15" x14ac:dyDescent="0.25"/>
  <cols>
    <col min="1" max="1" width="16.7109375" customWidth="1"/>
  </cols>
  <sheetData>
    <row r="2" spans="1:11" x14ac:dyDescent="0.25">
      <c r="B2" s="19" t="s">
        <v>25</v>
      </c>
    </row>
    <row r="3" spans="1:11" x14ac:dyDescent="0.25">
      <c r="B3" s="23" t="s">
        <v>28</v>
      </c>
      <c r="C3" s="23" t="s">
        <v>36</v>
      </c>
      <c r="D3" s="23" t="s">
        <v>39</v>
      </c>
      <c r="E3" s="23" t="s">
        <v>40</v>
      </c>
      <c r="F3" s="23" t="s">
        <v>43</v>
      </c>
      <c r="G3" s="23" t="s">
        <v>46</v>
      </c>
      <c r="H3" s="23" t="s">
        <v>50</v>
      </c>
      <c r="I3" s="23" t="s">
        <v>51</v>
      </c>
      <c r="J3" s="23" t="s">
        <v>55</v>
      </c>
      <c r="K3" s="22" t="s">
        <v>58</v>
      </c>
    </row>
    <row r="4" spans="1:11" x14ac:dyDescent="0.25">
      <c r="A4" s="21" t="s">
        <v>78</v>
      </c>
      <c r="B4">
        <f>VLOOKUP(B3,Daten!$B$45:$K$78,Dashboard!$B$7+1,FALSE)</f>
        <v>164</v>
      </c>
      <c r="C4">
        <f>VLOOKUP(C3,Daten!$B$45:$K$78,Dashboard!$B$7+1,FALSE)</f>
        <v>201</v>
      </c>
      <c r="D4">
        <f>VLOOKUP(D3,Daten!$B$45:$K$78,Dashboard!$B$7+1,FALSE)</f>
        <v>20</v>
      </c>
      <c r="E4">
        <f>VLOOKUP(E3,Daten!$B$45:$K$78,Dashboard!$B$7+1,FALSE)</f>
        <v>245</v>
      </c>
      <c r="F4">
        <f>VLOOKUP(F3,Daten!$B$45:$K$78,Dashboard!$B$7+1,FALSE)</f>
        <v>268</v>
      </c>
      <c r="G4">
        <f>VLOOKUP(G3,Daten!$B$45:$K$78,Dashboard!$B$7+1,FALSE)</f>
        <v>290</v>
      </c>
      <c r="H4">
        <f>VLOOKUP(H3,Daten!$B$45:$K$78,Dashboard!$B$7+1,FALSE)</f>
        <v>53</v>
      </c>
      <c r="I4">
        <f>VLOOKUP(I3,Daten!$B$45:$K$78,Dashboard!$B$7+1,FALSE)</f>
        <v>70</v>
      </c>
      <c r="J4">
        <f>VLOOKUP(J3,Daten!$B$45:$K$78,Dashboard!$B$7+1,FALSE)</f>
        <v>147</v>
      </c>
      <c r="K4">
        <f>VLOOKUP(K3,Daten!$B$45:$K$78,Dashboard!$B$7+1,FALSE)</f>
        <v>68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1"/>
  <dimension ref="A3:V156"/>
  <sheetViews>
    <sheetView topLeftCell="A60" workbookViewId="0">
      <selection activeCell="AI17" sqref="AI17:AO17"/>
    </sheetView>
  </sheetViews>
  <sheetFormatPr baseColWidth="10" defaultColWidth="16.42578125" defaultRowHeight="14.25" x14ac:dyDescent="0.2"/>
  <cols>
    <col min="1" max="16384" width="16.42578125" style="20"/>
  </cols>
  <sheetData>
    <row r="3" spans="1:10" ht="15" x14ac:dyDescent="0.25">
      <c r="B3" s="19" t="s">
        <v>4</v>
      </c>
    </row>
    <row r="5" spans="1:10" x14ac:dyDescent="0.2">
      <c r="B5" s="105" t="s">
        <v>5</v>
      </c>
      <c r="C5" s="109" t="s">
        <v>6</v>
      </c>
      <c r="D5" s="108" t="s">
        <v>7</v>
      </c>
      <c r="E5" s="108" t="s">
        <v>8</v>
      </c>
      <c r="F5" s="108" t="s">
        <v>9</v>
      </c>
      <c r="G5" s="108" t="s">
        <v>10</v>
      </c>
      <c r="H5" s="108" t="s">
        <v>11</v>
      </c>
      <c r="I5" s="108" t="s">
        <v>12</v>
      </c>
      <c r="J5" s="110" t="s">
        <v>13</v>
      </c>
    </row>
    <row r="6" spans="1:10" x14ac:dyDescent="0.2">
      <c r="A6" s="20" t="s">
        <v>60</v>
      </c>
      <c r="B6" s="107" t="s">
        <v>14</v>
      </c>
      <c r="C6" s="111">
        <v>30</v>
      </c>
      <c r="D6" s="115">
        <v>28</v>
      </c>
      <c r="E6" s="115">
        <v>5</v>
      </c>
      <c r="F6" s="115">
        <v>13</v>
      </c>
      <c r="G6" s="115">
        <v>0</v>
      </c>
      <c r="H6" s="115">
        <v>0</v>
      </c>
      <c r="I6" s="115">
        <v>0</v>
      </c>
      <c r="J6" s="120">
        <v>76</v>
      </c>
    </row>
    <row r="7" spans="1:10" x14ac:dyDescent="0.2">
      <c r="A7" s="20" t="s">
        <v>61</v>
      </c>
      <c r="B7" s="104" t="s">
        <v>15</v>
      </c>
      <c r="C7" s="112">
        <v>11</v>
      </c>
      <c r="D7" s="116">
        <v>23</v>
      </c>
      <c r="E7" s="116">
        <v>4</v>
      </c>
      <c r="F7" s="116">
        <v>14</v>
      </c>
      <c r="G7" s="116">
        <v>1</v>
      </c>
      <c r="H7" s="116">
        <v>0</v>
      </c>
      <c r="I7" s="116">
        <v>0</v>
      </c>
      <c r="J7" s="121">
        <v>53</v>
      </c>
    </row>
    <row r="8" spans="1:10" x14ac:dyDescent="0.2">
      <c r="A8" s="20" t="s">
        <v>62</v>
      </c>
      <c r="B8" s="104" t="s">
        <v>16</v>
      </c>
      <c r="C8" s="112">
        <v>321</v>
      </c>
      <c r="D8" s="116">
        <v>137</v>
      </c>
      <c r="E8" s="116">
        <v>29</v>
      </c>
      <c r="F8" s="116">
        <v>62</v>
      </c>
      <c r="G8" s="116">
        <v>15</v>
      </c>
      <c r="H8" s="116">
        <v>2</v>
      </c>
      <c r="I8" s="116">
        <v>0</v>
      </c>
      <c r="J8" s="121">
        <v>566</v>
      </c>
    </row>
    <row r="9" spans="1:10" x14ac:dyDescent="0.2">
      <c r="A9" s="20" t="s">
        <v>63</v>
      </c>
      <c r="B9" s="104" t="s">
        <v>17</v>
      </c>
      <c r="C9" s="112">
        <v>82</v>
      </c>
      <c r="D9" s="116">
        <v>109</v>
      </c>
      <c r="E9" s="116">
        <v>15</v>
      </c>
      <c r="F9" s="116">
        <v>32</v>
      </c>
      <c r="G9" s="116">
        <v>1</v>
      </c>
      <c r="H9" s="116">
        <v>1</v>
      </c>
      <c r="I9" s="116">
        <v>0</v>
      </c>
      <c r="J9" s="121">
        <v>240</v>
      </c>
    </row>
    <row r="10" spans="1:10" x14ac:dyDescent="0.2">
      <c r="A10" s="20" t="s">
        <v>64</v>
      </c>
      <c r="B10" s="104" t="s">
        <v>18</v>
      </c>
      <c r="C10" s="112">
        <v>79</v>
      </c>
      <c r="D10" s="116">
        <v>59</v>
      </c>
      <c r="E10" s="116">
        <v>5</v>
      </c>
      <c r="F10" s="116">
        <v>26</v>
      </c>
      <c r="G10" s="116">
        <v>0</v>
      </c>
      <c r="H10" s="116">
        <v>0</v>
      </c>
      <c r="I10" s="116">
        <v>0</v>
      </c>
      <c r="J10" s="121">
        <v>169</v>
      </c>
    </row>
    <row r="11" spans="1:10" x14ac:dyDescent="0.2">
      <c r="A11" s="20" t="s">
        <v>65</v>
      </c>
      <c r="B11" s="104" t="s">
        <v>19</v>
      </c>
      <c r="C11" s="112">
        <v>199</v>
      </c>
      <c r="D11" s="116">
        <v>134</v>
      </c>
      <c r="E11" s="116">
        <v>37</v>
      </c>
      <c r="F11" s="116">
        <v>61</v>
      </c>
      <c r="G11" s="116">
        <v>4</v>
      </c>
      <c r="H11" s="116">
        <v>1</v>
      </c>
      <c r="I11" s="116">
        <v>0</v>
      </c>
      <c r="J11" s="121">
        <v>436</v>
      </c>
    </row>
    <row r="12" spans="1:10" x14ac:dyDescent="0.2">
      <c r="A12" s="20" t="s">
        <v>66</v>
      </c>
      <c r="B12" s="104" t="s">
        <v>20</v>
      </c>
      <c r="C12" s="112">
        <v>40</v>
      </c>
      <c r="D12" s="116">
        <v>53</v>
      </c>
      <c r="E12" s="116">
        <v>10</v>
      </c>
      <c r="F12" s="116">
        <v>21</v>
      </c>
      <c r="G12" s="116">
        <v>0</v>
      </c>
      <c r="H12" s="116">
        <v>0</v>
      </c>
      <c r="I12" s="116">
        <v>0</v>
      </c>
      <c r="J12" s="121">
        <v>124</v>
      </c>
    </row>
    <row r="13" spans="1:10" x14ac:dyDescent="0.2">
      <c r="A13" s="20" t="s">
        <v>67</v>
      </c>
      <c r="B13" s="108" t="s">
        <v>21</v>
      </c>
      <c r="C13" s="113">
        <v>48</v>
      </c>
      <c r="D13" s="117">
        <v>31</v>
      </c>
      <c r="E13" s="117">
        <v>9</v>
      </c>
      <c r="F13" s="117">
        <v>16</v>
      </c>
      <c r="G13" s="117">
        <v>0</v>
      </c>
      <c r="H13" s="117">
        <v>0</v>
      </c>
      <c r="I13" s="117">
        <v>0</v>
      </c>
      <c r="J13" s="121">
        <v>104</v>
      </c>
    </row>
    <row r="14" spans="1:10" x14ac:dyDescent="0.2">
      <c r="A14" s="20" t="s">
        <v>1</v>
      </c>
      <c r="B14" s="106" t="s">
        <v>22</v>
      </c>
      <c r="C14" s="114">
        <v>810</v>
      </c>
      <c r="D14" s="118">
        <v>574</v>
      </c>
      <c r="E14" s="118">
        <v>114</v>
      </c>
      <c r="F14" s="118">
        <v>245</v>
      </c>
      <c r="G14" s="118">
        <v>21</v>
      </c>
      <c r="H14" s="118">
        <v>4</v>
      </c>
      <c r="I14" s="119">
        <v>0</v>
      </c>
      <c r="J14" s="121">
        <v>1768</v>
      </c>
    </row>
    <row r="16" spans="1:10" ht="15" x14ac:dyDescent="0.25">
      <c r="B16" s="19" t="s">
        <v>23</v>
      </c>
    </row>
    <row r="18" spans="1:10" x14ac:dyDescent="0.2">
      <c r="B18" s="123" t="s">
        <v>5</v>
      </c>
      <c r="C18" s="127" t="s">
        <v>6</v>
      </c>
      <c r="D18" s="126" t="s">
        <v>7</v>
      </c>
      <c r="E18" s="126" t="s">
        <v>8</v>
      </c>
      <c r="F18" s="126" t="s">
        <v>9</v>
      </c>
      <c r="G18" s="126" t="s">
        <v>10</v>
      </c>
      <c r="H18" s="126" t="s">
        <v>11</v>
      </c>
      <c r="I18" s="126" t="s">
        <v>12</v>
      </c>
      <c r="J18" s="128" t="s">
        <v>13</v>
      </c>
    </row>
    <row r="19" spans="1:10" x14ac:dyDescent="0.2">
      <c r="A19" s="20" t="s">
        <v>60</v>
      </c>
      <c r="B19" s="125" t="s">
        <v>14</v>
      </c>
      <c r="C19" s="129">
        <v>117</v>
      </c>
      <c r="D19" s="133">
        <v>137</v>
      </c>
      <c r="E19" s="133">
        <v>13</v>
      </c>
      <c r="F19" s="133">
        <v>17</v>
      </c>
      <c r="G19" s="133">
        <v>9</v>
      </c>
      <c r="H19" s="133">
        <v>1</v>
      </c>
      <c r="I19" s="133">
        <v>0</v>
      </c>
      <c r="J19" s="138">
        <v>294</v>
      </c>
    </row>
    <row r="20" spans="1:10" x14ac:dyDescent="0.2">
      <c r="A20" s="20" t="s">
        <v>61</v>
      </c>
      <c r="B20" s="122" t="s">
        <v>15</v>
      </c>
      <c r="C20" s="130">
        <v>59</v>
      </c>
      <c r="D20" s="134">
        <v>92</v>
      </c>
      <c r="E20" s="134">
        <v>13</v>
      </c>
      <c r="F20" s="134">
        <v>17</v>
      </c>
      <c r="G20" s="134">
        <v>3</v>
      </c>
      <c r="H20" s="134">
        <v>1</v>
      </c>
      <c r="I20" s="134">
        <v>0</v>
      </c>
      <c r="J20" s="139">
        <v>185</v>
      </c>
    </row>
    <row r="21" spans="1:10" x14ac:dyDescent="0.2">
      <c r="A21" s="20" t="s">
        <v>62</v>
      </c>
      <c r="B21" s="122" t="s">
        <v>16</v>
      </c>
      <c r="C21" s="130">
        <v>923</v>
      </c>
      <c r="D21" s="134">
        <v>754</v>
      </c>
      <c r="E21" s="134">
        <v>105</v>
      </c>
      <c r="F21" s="134">
        <v>224</v>
      </c>
      <c r="G21" s="134">
        <v>172</v>
      </c>
      <c r="H21" s="134">
        <v>2</v>
      </c>
      <c r="I21" s="134">
        <v>0</v>
      </c>
      <c r="J21" s="139">
        <v>2180</v>
      </c>
    </row>
    <row r="22" spans="1:10" x14ac:dyDescent="0.2">
      <c r="A22" s="20" t="s">
        <v>63</v>
      </c>
      <c r="B22" s="122" t="s">
        <v>17</v>
      </c>
      <c r="C22" s="130">
        <v>337</v>
      </c>
      <c r="D22" s="134">
        <v>564</v>
      </c>
      <c r="E22" s="134">
        <v>65</v>
      </c>
      <c r="F22" s="134">
        <v>70</v>
      </c>
      <c r="G22" s="134">
        <v>27</v>
      </c>
      <c r="H22" s="134">
        <v>3</v>
      </c>
      <c r="I22" s="134">
        <v>0</v>
      </c>
      <c r="J22" s="139">
        <v>1066</v>
      </c>
    </row>
    <row r="23" spans="1:10" x14ac:dyDescent="0.2">
      <c r="A23" s="20" t="s">
        <v>64</v>
      </c>
      <c r="B23" s="122" t="s">
        <v>18</v>
      </c>
      <c r="C23" s="130">
        <v>241</v>
      </c>
      <c r="D23" s="134">
        <v>284</v>
      </c>
      <c r="E23" s="134">
        <v>22</v>
      </c>
      <c r="F23" s="134">
        <v>40</v>
      </c>
      <c r="G23" s="134">
        <v>26</v>
      </c>
      <c r="H23" s="134">
        <v>1</v>
      </c>
      <c r="I23" s="134">
        <v>0</v>
      </c>
      <c r="J23" s="139">
        <v>614</v>
      </c>
    </row>
    <row r="24" spans="1:10" x14ac:dyDescent="0.2">
      <c r="A24" s="20" t="s">
        <v>65</v>
      </c>
      <c r="B24" s="122" t="s">
        <v>19</v>
      </c>
      <c r="C24" s="130">
        <v>759</v>
      </c>
      <c r="D24" s="134">
        <v>744</v>
      </c>
      <c r="E24" s="134">
        <v>109</v>
      </c>
      <c r="F24" s="134">
        <v>196</v>
      </c>
      <c r="G24" s="134">
        <v>110</v>
      </c>
      <c r="H24" s="134">
        <v>4</v>
      </c>
      <c r="I24" s="134">
        <v>0</v>
      </c>
      <c r="J24" s="139">
        <v>1922</v>
      </c>
    </row>
    <row r="25" spans="1:10" x14ac:dyDescent="0.2">
      <c r="A25" s="20" t="s">
        <v>66</v>
      </c>
      <c r="B25" s="122" t="s">
        <v>20</v>
      </c>
      <c r="C25" s="130">
        <v>203</v>
      </c>
      <c r="D25" s="134">
        <v>277</v>
      </c>
      <c r="E25" s="134">
        <v>34</v>
      </c>
      <c r="F25" s="134">
        <v>44</v>
      </c>
      <c r="G25" s="134">
        <v>17</v>
      </c>
      <c r="H25" s="134">
        <v>1</v>
      </c>
      <c r="I25" s="134">
        <v>0</v>
      </c>
      <c r="J25" s="139">
        <v>576</v>
      </c>
    </row>
    <row r="26" spans="1:10" x14ac:dyDescent="0.2">
      <c r="A26" s="20" t="s">
        <v>67</v>
      </c>
      <c r="B26" s="126" t="s">
        <v>21</v>
      </c>
      <c r="C26" s="131">
        <v>180</v>
      </c>
      <c r="D26" s="135">
        <v>239</v>
      </c>
      <c r="E26" s="135">
        <v>26</v>
      </c>
      <c r="F26" s="135">
        <v>41</v>
      </c>
      <c r="G26" s="135">
        <v>14</v>
      </c>
      <c r="H26" s="135">
        <v>0</v>
      </c>
      <c r="I26" s="135">
        <v>0</v>
      </c>
      <c r="J26" s="139">
        <v>500</v>
      </c>
    </row>
    <row r="27" spans="1:10" x14ac:dyDescent="0.2">
      <c r="A27" s="20" t="s">
        <v>1</v>
      </c>
      <c r="B27" s="124" t="s">
        <v>22</v>
      </c>
      <c r="C27" s="132">
        <v>2819</v>
      </c>
      <c r="D27" s="136">
        <v>3091</v>
      </c>
      <c r="E27" s="136">
        <v>387</v>
      </c>
      <c r="F27" s="136">
        <v>649</v>
      </c>
      <c r="G27" s="136">
        <v>378</v>
      </c>
      <c r="H27" s="136">
        <v>13</v>
      </c>
      <c r="I27" s="137">
        <v>0</v>
      </c>
      <c r="J27" s="139">
        <v>7337</v>
      </c>
    </row>
    <row r="29" spans="1:10" ht="15" x14ac:dyDescent="0.25">
      <c r="B29" s="19" t="s">
        <v>24</v>
      </c>
    </row>
    <row r="31" spans="1:10" x14ac:dyDescent="0.2">
      <c r="B31" s="141" t="s">
        <v>5</v>
      </c>
      <c r="C31" s="145" t="s">
        <v>6</v>
      </c>
      <c r="D31" s="144" t="s">
        <v>7</v>
      </c>
      <c r="E31" s="144" t="s">
        <v>8</v>
      </c>
      <c r="F31" s="144" t="s">
        <v>9</v>
      </c>
      <c r="G31" s="144" t="s">
        <v>10</v>
      </c>
      <c r="H31" s="144" t="s">
        <v>11</v>
      </c>
      <c r="I31" s="144" t="s">
        <v>12</v>
      </c>
      <c r="J31" s="146" t="s">
        <v>13</v>
      </c>
    </row>
    <row r="32" spans="1:10" x14ac:dyDescent="0.2">
      <c r="B32" s="143" t="s">
        <v>14</v>
      </c>
      <c r="C32" s="147">
        <v>74</v>
      </c>
      <c r="D32" s="151">
        <v>86</v>
      </c>
      <c r="E32" s="151">
        <v>10</v>
      </c>
      <c r="F32" s="151">
        <v>8</v>
      </c>
      <c r="G32" s="151">
        <v>8</v>
      </c>
      <c r="H32" s="151">
        <v>0</v>
      </c>
      <c r="I32" s="151">
        <v>0</v>
      </c>
      <c r="J32" s="156">
        <v>186</v>
      </c>
    </row>
    <row r="33" spans="1:11" x14ac:dyDescent="0.2">
      <c r="B33" s="140" t="s">
        <v>15</v>
      </c>
      <c r="C33" s="148">
        <v>39</v>
      </c>
      <c r="D33" s="152">
        <v>65</v>
      </c>
      <c r="E33" s="152">
        <v>10</v>
      </c>
      <c r="F33" s="152">
        <v>14</v>
      </c>
      <c r="G33" s="152">
        <v>3</v>
      </c>
      <c r="H33" s="152">
        <v>0</v>
      </c>
      <c r="I33" s="152">
        <v>0</v>
      </c>
      <c r="J33" s="157">
        <v>131</v>
      </c>
    </row>
    <row r="34" spans="1:11" x14ac:dyDescent="0.2">
      <c r="B34" s="140" t="s">
        <v>16</v>
      </c>
      <c r="C34" s="148">
        <v>604</v>
      </c>
      <c r="D34" s="152">
        <v>513</v>
      </c>
      <c r="E34" s="152">
        <v>73</v>
      </c>
      <c r="F34" s="152">
        <v>155</v>
      </c>
      <c r="G34" s="152">
        <v>102</v>
      </c>
      <c r="H34" s="152">
        <v>0</v>
      </c>
      <c r="I34" s="152">
        <v>0</v>
      </c>
      <c r="J34" s="157">
        <v>1447</v>
      </c>
    </row>
    <row r="35" spans="1:11" x14ac:dyDescent="0.2">
      <c r="B35" s="140" t="s">
        <v>17</v>
      </c>
      <c r="C35" s="148">
        <v>233</v>
      </c>
      <c r="D35" s="152">
        <v>360</v>
      </c>
      <c r="E35" s="152">
        <v>42</v>
      </c>
      <c r="F35" s="152">
        <v>48</v>
      </c>
      <c r="G35" s="152">
        <v>19</v>
      </c>
      <c r="H35" s="152">
        <v>0</v>
      </c>
      <c r="I35" s="152">
        <v>0</v>
      </c>
      <c r="J35" s="157">
        <v>702</v>
      </c>
    </row>
    <row r="36" spans="1:11" x14ac:dyDescent="0.2">
      <c r="B36" s="140" t="s">
        <v>18</v>
      </c>
      <c r="C36" s="148">
        <v>158</v>
      </c>
      <c r="D36" s="152">
        <v>197</v>
      </c>
      <c r="E36" s="152">
        <v>17</v>
      </c>
      <c r="F36" s="152">
        <v>24</v>
      </c>
      <c r="G36" s="152">
        <v>15</v>
      </c>
      <c r="H36" s="152">
        <v>1</v>
      </c>
      <c r="I36" s="152">
        <v>0</v>
      </c>
      <c r="J36" s="157">
        <v>412</v>
      </c>
    </row>
    <row r="37" spans="1:11" x14ac:dyDescent="0.2">
      <c r="B37" s="140" t="s">
        <v>19</v>
      </c>
      <c r="C37" s="148">
        <v>519</v>
      </c>
      <c r="D37" s="152">
        <v>522</v>
      </c>
      <c r="E37" s="152">
        <v>63</v>
      </c>
      <c r="F37" s="152">
        <v>133</v>
      </c>
      <c r="G37" s="152">
        <v>68</v>
      </c>
      <c r="H37" s="152">
        <v>3</v>
      </c>
      <c r="I37" s="152">
        <v>0</v>
      </c>
      <c r="J37" s="157">
        <v>1308</v>
      </c>
    </row>
    <row r="38" spans="1:11" x14ac:dyDescent="0.2">
      <c r="B38" s="140" t="s">
        <v>20</v>
      </c>
      <c r="C38" s="148">
        <v>140</v>
      </c>
      <c r="D38" s="152">
        <v>191</v>
      </c>
      <c r="E38" s="152">
        <v>26</v>
      </c>
      <c r="F38" s="152">
        <v>33</v>
      </c>
      <c r="G38" s="152">
        <v>8</v>
      </c>
      <c r="H38" s="152">
        <v>0</v>
      </c>
      <c r="I38" s="152">
        <v>0</v>
      </c>
      <c r="J38" s="157">
        <v>398</v>
      </c>
    </row>
    <row r="39" spans="1:11" x14ac:dyDescent="0.2">
      <c r="B39" s="144" t="s">
        <v>21</v>
      </c>
      <c r="C39" s="149">
        <v>120</v>
      </c>
      <c r="D39" s="153">
        <v>175</v>
      </c>
      <c r="E39" s="153">
        <v>21</v>
      </c>
      <c r="F39" s="153">
        <v>31</v>
      </c>
      <c r="G39" s="153">
        <v>6</v>
      </c>
      <c r="H39" s="153">
        <v>0</v>
      </c>
      <c r="I39" s="153">
        <v>0</v>
      </c>
      <c r="J39" s="157">
        <v>353</v>
      </c>
    </row>
    <row r="40" spans="1:11" x14ac:dyDescent="0.2">
      <c r="B40" s="142" t="s">
        <v>22</v>
      </c>
      <c r="C40" s="150">
        <v>1887</v>
      </c>
      <c r="D40" s="154">
        <v>2109</v>
      </c>
      <c r="E40" s="154">
        <v>262</v>
      </c>
      <c r="F40" s="154">
        <v>446</v>
      </c>
      <c r="G40" s="154">
        <v>229</v>
      </c>
      <c r="H40" s="154">
        <v>4</v>
      </c>
      <c r="I40" s="155">
        <v>0</v>
      </c>
      <c r="J40" s="157">
        <v>4937</v>
      </c>
    </row>
    <row r="42" spans="1:11" ht="15" x14ac:dyDescent="0.25">
      <c r="B42" s="19" t="s">
        <v>25</v>
      </c>
    </row>
    <row r="44" spans="1:11" x14ac:dyDescent="0.2">
      <c r="B44" s="159" t="s">
        <v>5</v>
      </c>
      <c r="C44" s="163" t="s">
        <v>14</v>
      </c>
      <c r="D44" s="162" t="s">
        <v>15</v>
      </c>
      <c r="E44" s="162" t="s">
        <v>16</v>
      </c>
      <c r="F44" s="162" t="s">
        <v>17</v>
      </c>
      <c r="G44" s="162" t="s">
        <v>18</v>
      </c>
      <c r="H44" s="162" t="s">
        <v>19</v>
      </c>
      <c r="I44" s="162" t="s">
        <v>20</v>
      </c>
      <c r="J44" s="162" t="s">
        <v>21</v>
      </c>
      <c r="K44" s="164" t="s">
        <v>22</v>
      </c>
    </row>
    <row r="45" spans="1:11" x14ac:dyDescent="0.2">
      <c r="A45" s="23" t="s">
        <v>28</v>
      </c>
      <c r="B45" s="161" t="s">
        <v>26</v>
      </c>
      <c r="C45" s="165">
        <v>1</v>
      </c>
      <c r="D45" s="169">
        <v>3</v>
      </c>
      <c r="E45" s="169">
        <v>10</v>
      </c>
      <c r="F45" s="169">
        <v>17</v>
      </c>
      <c r="G45" s="169">
        <v>9</v>
      </c>
      <c r="H45" s="169">
        <v>13</v>
      </c>
      <c r="I45" s="169">
        <v>6</v>
      </c>
      <c r="J45" s="169">
        <v>5</v>
      </c>
      <c r="K45" s="174">
        <v>64</v>
      </c>
    </row>
    <row r="46" spans="1:11" x14ac:dyDescent="0.2">
      <c r="A46" s="23" t="s">
        <v>36</v>
      </c>
      <c r="B46" s="158" t="s">
        <v>27</v>
      </c>
      <c r="C46" s="166">
        <v>2</v>
      </c>
      <c r="D46" s="170">
        <v>3</v>
      </c>
      <c r="E46" s="170">
        <v>22</v>
      </c>
      <c r="F46" s="170">
        <v>13</v>
      </c>
      <c r="G46" s="170">
        <v>16</v>
      </c>
      <c r="H46" s="170">
        <v>28</v>
      </c>
      <c r="I46" s="170">
        <v>6</v>
      </c>
      <c r="J46" s="170">
        <v>10</v>
      </c>
      <c r="K46" s="175">
        <v>100</v>
      </c>
    </row>
    <row r="47" spans="1:11" x14ac:dyDescent="0.2">
      <c r="A47" s="23" t="s">
        <v>39</v>
      </c>
      <c r="B47" s="158" t="s">
        <v>28</v>
      </c>
      <c r="C47" s="166">
        <v>3</v>
      </c>
      <c r="D47" s="170">
        <v>6</v>
      </c>
      <c r="E47" s="170">
        <v>32</v>
      </c>
      <c r="F47" s="170">
        <v>30</v>
      </c>
      <c r="G47" s="170">
        <v>25</v>
      </c>
      <c r="H47" s="170">
        <v>41</v>
      </c>
      <c r="I47" s="170">
        <v>12</v>
      </c>
      <c r="J47" s="170">
        <v>15</v>
      </c>
      <c r="K47" s="175">
        <v>164</v>
      </c>
    </row>
    <row r="48" spans="1:11" x14ac:dyDescent="0.2">
      <c r="A48" s="23" t="s">
        <v>40</v>
      </c>
      <c r="B48" s="158" t="s">
        <v>29</v>
      </c>
      <c r="C48" s="166">
        <v>0</v>
      </c>
      <c r="D48" s="170">
        <v>0</v>
      </c>
      <c r="E48" s="170">
        <v>0</v>
      </c>
      <c r="F48" s="170">
        <v>0</v>
      </c>
      <c r="G48" s="170">
        <v>0</v>
      </c>
      <c r="H48" s="170">
        <v>0</v>
      </c>
      <c r="I48" s="170">
        <v>0</v>
      </c>
      <c r="J48" s="170">
        <v>0</v>
      </c>
      <c r="K48" s="175">
        <v>0</v>
      </c>
    </row>
    <row r="49" spans="1:11" x14ac:dyDescent="0.2">
      <c r="A49" s="23" t="s">
        <v>43</v>
      </c>
      <c r="B49" s="158" t="s">
        <v>30</v>
      </c>
      <c r="C49" s="166">
        <v>0</v>
      </c>
      <c r="D49" s="170">
        <v>4</v>
      </c>
      <c r="E49" s="170">
        <v>8</v>
      </c>
      <c r="F49" s="170">
        <v>7</v>
      </c>
      <c r="G49" s="170">
        <v>10</v>
      </c>
      <c r="H49" s="170">
        <v>3</v>
      </c>
      <c r="I49" s="170">
        <v>7</v>
      </c>
      <c r="J49" s="170">
        <v>3</v>
      </c>
      <c r="K49" s="175">
        <v>42</v>
      </c>
    </row>
    <row r="50" spans="1:11" x14ac:dyDescent="0.2">
      <c r="A50" s="23" t="s">
        <v>46</v>
      </c>
      <c r="B50" s="158" t="s">
        <v>31</v>
      </c>
      <c r="C50" s="166">
        <v>0</v>
      </c>
      <c r="D50" s="170">
        <v>0</v>
      </c>
      <c r="E50" s="170">
        <v>0</v>
      </c>
      <c r="F50" s="170">
        <v>0</v>
      </c>
      <c r="G50" s="170">
        <v>1</v>
      </c>
      <c r="H50" s="170">
        <v>0</v>
      </c>
      <c r="I50" s="170">
        <v>0</v>
      </c>
      <c r="J50" s="170">
        <v>0</v>
      </c>
      <c r="K50" s="175">
        <v>1</v>
      </c>
    </row>
    <row r="51" spans="1:11" x14ac:dyDescent="0.2">
      <c r="A51" s="23" t="s">
        <v>50</v>
      </c>
      <c r="B51" s="158" t="s">
        <v>32</v>
      </c>
      <c r="C51" s="166">
        <v>1</v>
      </c>
      <c r="D51" s="170">
        <v>3</v>
      </c>
      <c r="E51" s="170">
        <v>13</v>
      </c>
      <c r="F51" s="170">
        <v>10</v>
      </c>
      <c r="G51" s="170">
        <v>1</v>
      </c>
      <c r="H51" s="170">
        <v>8</v>
      </c>
      <c r="I51" s="170">
        <v>1</v>
      </c>
      <c r="J51" s="170">
        <v>5</v>
      </c>
      <c r="K51" s="175">
        <v>42</v>
      </c>
    </row>
    <row r="52" spans="1:11" x14ac:dyDescent="0.2">
      <c r="A52" s="23" t="s">
        <v>51</v>
      </c>
      <c r="B52" s="158" t="s">
        <v>33</v>
      </c>
      <c r="C52" s="166">
        <v>2</v>
      </c>
      <c r="D52" s="170">
        <v>4</v>
      </c>
      <c r="E52" s="170">
        <v>11</v>
      </c>
      <c r="F52" s="170">
        <v>6</v>
      </c>
      <c r="G52" s="170">
        <v>6</v>
      </c>
      <c r="H52" s="170">
        <v>11</v>
      </c>
      <c r="I52" s="170">
        <v>4</v>
      </c>
      <c r="J52" s="170">
        <v>2</v>
      </c>
      <c r="K52" s="175">
        <v>46</v>
      </c>
    </row>
    <row r="53" spans="1:11" x14ac:dyDescent="0.2">
      <c r="A53" s="23" t="s">
        <v>55</v>
      </c>
      <c r="B53" s="158" t="s">
        <v>142</v>
      </c>
      <c r="C53" s="166">
        <v>0</v>
      </c>
      <c r="D53" s="170">
        <v>0</v>
      </c>
      <c r="E53" s="170">
        <v>6</v>
      </c>
      <c r="F53" s="170">
        <v>0</v>
      </c>
      <c r="G53" s="170">
        <v>2</v>
      </c>
      <c r="H53" s="170">
        <v>0</v>
      </c>
      <c r="I53" s="170">
        <v>1</v>
      </c>
      <c r="J53" s="170">
        <v>1</v>
      </c>
      <c r="K53" s="175">
        <v>10</v>
      </c>
    </row>
    <row r="54" spans="1:11" x14ac:dyDescent="0.2">
      <c r="A54" s="22" t="s">
        <v>58</v>
      </c>
      <c r="B54" s="158" t="s">
        <v>35</v>
      </c>
      <c r="C54" s="166">
        <v>1</v>
      </c>
      <c r="D54" s="170">
        <v>1</v>
      </c>
      <c r="E54" s="170">
        <v>19</v>
      </c>
      <c r="F54" s="170">
        <v>7</v>
      </c>
      <c r="G54" s="170">
        <v>13</v>
      </c>
      <c r="H54" s="170">
        <v>5</v>
      </c>
      <c r="I54" s="170">
        <v>7</v>
      </c>
      <c r="J54" s="170">
        <v>7</v>
      </c>
      <c r="K54" s="175">
        <v>60</v>
      </c>
    </row>
    <row r="55" spans="1:11" x14ac:dyDescent="0.2">
      <c r="B55" s="158" t="s">
        <v>36</v>
      </c>
      <c r="C55" s="166">
        <v>4</v>
      </c>
      <c r="D55" s="170">
        <v>12</v>
      </c>
      <c r="E55" s="170">
        <v>57</v>
      </c>
      <c r="F55" s="170">
        <v>30</v>
      </c>
      <c r="G55" s="170">
        <v>33</v>
      </c>
      <c r="H55" s="170">
        <v>27</v>
      </c>
      <c r="I55" s="170">
        <v>20</v>
      </c>
      <c r="J55" s="170">
        <v>18</v>
      </c>
      <c r="K55" s="175">
        <v>201</v>
      </c>
    </row>
    <row r="56" spans="1:11" x14ac:dyDescent="0.2">
      <c r="B56" s="158" t="s">
        <v>37</v>
      </c>
      <c r="C56" s="166">
        <v>1</v>
      </c>
      <c r="D56" s="170">
        <v>0</v>
      </c>
      <c r="E56" s="170">
        <v>3</v>
      </c>
      <c r="F56" s="170">
        <v>10</v>
      </c>
      <c r="G56" s="170">
        <v>2</v>
      </c>
      <c r="H56" s="170">
        <v>2</v>
      </c>
      <c r="I56" s="170">
        <v>1</v>
      </c>
      <c r="J56" s="170">
        <v>1</v>
      </c>
      <c r="K56" s="175">
        <v>20</v>
      </c>
    </row>
    <row r="57" spans="1:11" x14ac:dyDescent="0.2">
      <c r="B57" s="158" t="s">
        <v>38</v>
      </c>
      <c r="C57" s="166">
        <v>0</v>
      </c>
      <c r="D57" s="170">
        <v>0</v>
      </c>
      <c r="E57" s="170">
        <v>0</v>
      </c>
      <c r="F57" s="170">
        <v>0</v>
      </c>
      <c r="G57" s="170">
        <v>0</v>
      </c>
      <c r="H57" s="170">
        <v>0</v>
      </c>
      <c r="I57" s="170">
        <v>0</v>
      </c>
      <c r="J57" s="170">
        <v>0</v>
      </c>
      <c r="K57" s="175">
        <v>0</v>
      </c>
    </row>
    <row r="58" spans="1:11" x14ac:dyDescent="0.2">
      <c r="B58" s="158" t="s">
        <v>39</v>
      </c>
      <c r="C58" s="166">
        <v>1</v>
      </c>
      <c r="D58" s="170">
        <v>0</v>
      </c>
      <c r="E58" s="170">
        <v>3</v>
      </c>
      <c r="F58" s="170">
        <v>10</v>
      </c>
      <c r="G58" s="170">
        <v>2</v>
      </c>
      <c r="H58" s="170">
        <v>2</v>
      </c>
      <c r="I58" s="170">
        <v>1</v>
      </c>
      <c r="J58" s="170">
        <v>1</v>
      </c>
      <c r="K58" s="175">
        <v>20</v>
      </c>
    </row>
    <row r="59" spans="1:11" x14ac:dyDescent="0.2">
      <c r="B59" s="158" t="s">
        <v>40</v>
      </c>
      <c r="C59" s="166">
        <v>10</v>
      </c>
      <c r="D59" s="170">
        <v>3</v>
      </c>
      <c r="E59" s="170">
        <v>83</v>
      </c>
      <c r="F59" s="170">
        <v>16</v>
      </c>
      <c r="G59" s="170">
        <v>28</v>
      </c>
      <c r="H59" s="170">
        <v>70</v>
      </c>
      <c r="I59" s="170">
        <v>10</v>
      </c>
      <c r="J59" s="170">
        <v>25</v>
      </c>
      <c r="K59" s="175">
        <v>245</v>
      </c>
    </row>
    <row r="60" spans="1:11" x14ac:dyDescent="0.2">
      <c r="B60" s="158" t="s">
        <v>41</v>
      </c>
      <c r="C60" s="166">
        <v>9</v>
      </c>
      <c r="D60" s="170">
        <v>3</v>
      </c>
      <c r="E60" s="170">
        <v>86</v>
      </c>
      <c r="F60" s="170">
        <v>30</v>
      </c>
      <c r="G60" s="170">
        <v>25</v>
      </c>
      <c r="H60" s="170">
        <v>68</v>
      </c>
      <c r="I60" s="170">
        <v>18</v>
      </c>
      <c r="J60" s="170">
        <v>7</v>
      </c>
      <c r="K60" s="175">
        <v>246</v>
      </c>
    </row>
    <row r="61" spans="1:11" x14ac:dyDescent="0.2">
      <c r="B61" s="158" t="s">
        <v>42</v>
      </c>
      <c r="C61" s="166">
        <v>0</v>
      </c>
      <c r="D61" s="170">
        <v>0</v>
      </c>
      <c r="E61" s="170">
        <v>12</v>
      </c>
      <c r="F61" s="170">
        <v>0</v>
      </c>
      <c r="G61" s="170">
        <v>0</v>
      </c>
      <c r="H61" s="170">
        <v>6</v>
      </c>
      <c r="I61" s="170">
        <v>3</v>
      </c>
      <c r="J61" s="170">
        <v>1</v>
      </c>
      <c r="K61" s="175">
        <v>22</v>
      </c>
    </row>
    <row r="62" spans="1:11" x14ac:dyDescent="0.2">
      <c r="B62" s="158" t="s">
        <v>43</v>
      </c>
      <c r="C62" s="166">
        <v>9</v>
      </c>
      <c r="D62" s="170">
        <v>3</v>
      </c>
      <c r="E62" s="170">
        <v>98</v>
      </c>
      <c r="F62" s="170">
        <v>30</v>
      </c>
      <c r="G62" s="170">
        <v>25</v>
      </c>
      <c r="H62" s="170">
        <v>74</v>
      </c>
      <c r="I62" s="170">
        <v>21</v>
      </c>
      <c r="J62" s="170">
        <v>8</v>
      </c>
      <c r="K62" s="175">
        <v>268</v>
      </c>
    </row>
    <row r="63" spans="1:11" x14ac:dyDescent="0.2">
      <c r="B63" s="158" t="s">
        <v>44</v>
      </c>
      <c r="C63" s="166">
        <v>0</v>
      </c>
      <c r="D63" s="170">
        <v>0</v>
      </c>
      <c r="E63" s="170">
        <v>3</v>
      </c>
      <c r="F63" s="170">
        <v>2</v>
      </c>
      <c r="G63" s="170">
        <v>0</v>
      </c>
      <c r="H63" s="170">
        <v>1</v>
      </c>
      <c r="I63" s="170">
        <v>0</v>
      </c>
      <c r="J63" s="170">
        <v>0</v>
      </c>
      <c r="K63" s="175">
        <v>6</v>
      </c>
    </row>
    <row r="64" spans="1:11" x14ac:dyDescent="0.2">
      <c r="B64" s="158" t="s">
        <v>3</v>
      </c>
      <c r="C64" s="166">
        <v>4</v>
      </c>
      <c r="D64" s="170">
        <v>6</v>
      </c>
      <c r="E64" s="170">
        <v>51</v>
      </c>
      <c r="F64" s="170">
        <v>31</v>
      </c>
      <c r="G64" s="170">
        <v>11</v>
      </c>
      <c r="H64" s="170">
        <v>47</v>
      </c>
      <c r="I64" s="170">
        <v>13</v>
      </c>
      <c r="J64" s="170">
        <v>3</v>
      </c>
      <c r="K64" s="175">
        <v>166</v>
      </c>
    </row>
    <row r="65" spans="2:11" x14ac:dyDescent="0.2">
      <c r="B65" s="158" t="s">
        <v>45</v>
      </c>
      <c r="C65" s="166">
        <v>8</v>
      </c>
      <c r="D65" s="170">
        <v>4</v>
      </c>
      <c r="E65" s="170">
        <v>32</v>
      </c>
      <c r="F65" s="170">
        <v>17</v>
      </c>
      <c r="G65" s="170">
        <v>7</v>
      </c>
      <c r="H65" s="170">
        <v>43</v>
      </c>
      <c r="I65" s="170">
        <v>5</v>
      </c>
      <c r="J65" s="170">
        <v>2</v>
      </c>
      <c r="K65" s="175">
        <v>118</v>
      </c>
    </row>
    <row r="66" spans="2:11" x14ac:dyDescent="0.2">
      <c r="B66" s="158" t="s">
        <v>46</v>
      </c>
      <c r="C66" s="166">
        <v>12</v>
      </c>
      <c r="D66" s="170">
        <v>10</v>
      </c>
      <c r="E66" s="170">
        <v>86</v>
      </c>
      <c r="F66" s="170">
        <v>50</v>
      </c>
      <c r="G66" s="170">
        <v>18</v>
      </c>
      <c r="H66" s="170">
        <v>91</v>
      </c>
      <c r="I66" s="170">
        <v>18</v>
      </c>
      <c r="J66" s="170">
        <v>5</v>
      </c>
      <c r="K66" s="175">
        <v>290</v>
      </c>
    </row>
    <row r="67" spans="2:11" x14ac:dyDescent="0.2">
      <c r="B67" s="158" t="s">
        <v>47</v>
      </c>
      <c r="C67" s="166">
        <v>3</v>
      </c>
      <c r="D67" s="170">
        <v>0</v>
      </c>
      <c r="E67" s="170">
        <v>25</v>
      </c>
      <c r="F67" s="170">
        <v>3</v>
      </c>
      <c r="G67" s="170">
        <v>4</v>
      </c>
      <c r="H67" s="170">
        <v>7</v>
      </c>
      <c r="I67" s="170">
        <v>2</v>
      </c>
      <c r="J67" s="170">
        <v>0</v>
      </c>
      <c r="K67" s="175">
        <v>44</v>
      </c>
    </row>
    <row r="68" spans="2:11" x14ac:dyDescent="0.2">
      <c r="B68" s="158" t="s">
        <v>48</v>
      </c>
      <c r="C68" s="166">
        <v>0</v>
      </c>
      <c r="D68" s="170">
        <v>0</v>
      </c>
      <c r="E68" s="170">
        <v>1</v>
      </c>
      <c r="F68" s="170">
        <v>0</v>
      </c>
      <c r="G68" s="170">
        <v>0</v>
      </c>
      <c r="H68" s="170">
        <v>2</v>
      </c>
      <c r="I68" s="170">
        <v>0</v>
      </c>
      <c r="J68" s="170">
        <v>0</v>
      </c>
      <c r="K68" s="175">
        <v>3</v>
      </c>
    </row>
    <row r="69" spans="2:11" x14ac:dyDescent="0.2">
      <c r="B69" s="158" t="s">
        <v>49</v>
      </c>
      <c r="C69" s="166">
        <v>0</v>
      </c>
      <c r="D69" s="170">
        <v>0</v>
      </c>
      <c r="E69" s="170">
        <v>4</v>
      </c>
      <c r="F69" s="170">
        <v>0</v>
      </c>
      <c r="G69" s="170">
        <v>1</v>
      </c>
      <c r="H69" s="170">
        <v>1</v>
      </c>
      <c r="I69" s="170">
        <v>0</v>
      </c>
      <c r="J69" s="170">
        <v>0</v>
      </c>
      <c r="K69" s="175">
        <v>6</v>
      </c>
    </row>
    <row r="70" spans="2:11" x14ac:dyDescent="0.2">
      <c r="B70" s="158" t="s">
        <v>50</v>
      </c>
      <c r="C70" s="166">
        <v>3</v>
      </c>
      <c r="D70" s="170">
        <v>0</v>
      </c>
      <c r="E70" s="170">
        <v>30</v>
      </c>
      <c r="F70" s="170">
        <v>3</v>
      </c>
      <c r="G70" s="170">
        <v>5</v>
      </c>
      <c r="H70" s="170">
        <v>10</v>
      </c>
      <c r="I70" s="170">
        <v>2</v>
      </c>
      <c r="J70" s="170">
        <v>0</v>
      </c>
      <c r="K70" s="175">
        <v>53</v>
      </c>
    </row>
    <row r="71" spans="2:11" x14ac:dyDescent="0.2">
      <c r="B71" s="158" t="s">
        <v>51</v>
      </c>
      <c r="C71" s="166">
        <v>6</v>
      </c>
      <c r="D71" s="170">
        <v>1</v>
      </c>
      <c r="E71" s="170">
        <v>24</v>
      </c>
      <c r="F71" s="170">
        <v>4</v>
      </c>
      <c r="G71" s="170">
        <v>1</v>
      </c>
      <c r="H71" s="170">
        <v>21</v>
      </c>
      <c r="I71" s="170">
        <v>7</v>
      </c>
      <c r="J71" s="170">
        <v>6</v>
      </c>
      <c r="K71" s="175">
        <v>70</v>
      </c>
    </row>
    <row r="72" spans="2:11" x14ac:dyDescent="0.2">
      <c r="B72" s="158" t="s">
        <v>52</v>
      </c>
      <c r="C72" s="166">
        <v>1</v>
      </c>
      <c r="D72" s="170">
        <v>0</v>
      </c>
      <c r="E72" s="170">
        <v>4</v>
      </c>
      <c r="F72" s="170">
        <v>1</v>
      </c>
      <c r="G72" s="170">
        <v>0</v>
      </c>
      <c r="H72" s="170">
        <v>1</v>
      </c>
      <c r="I72" s="170">
        <v>1</v>
      </c>
      <c r="J72" s="170">
        <v>1</v>
      </c>
      <c r="K72" s="175">
        <v>9</v>
      </c>
    </row>
    <row r="73" spans="2:11" x14ac:dyDescent="0.2">
      <c r="B73" s="158" t="s">
        <v>53</v>
      </c>
      <c r="C73" s="166">
        <v>1</v>
      </c>
      <c r="D73" s="170">
        <v>1</v>
      </c>
      <c r="E73" s="170">
        <v>5</v>
      </c>
      <c r="F73" s="170">
        <v>3</v>
      </c>
      <c r="G73" s="170">
        <v>0</v>
      </c>
      <c r="H73" s="170">
        <v>1</v>
      </c>
      <c r="I73" s="170">
        <v>0</v>
      </c>
      <c r="J73" s="170">
        <v>0</v>
      </c>
      <c r="K73" s="175">
        <v>11</v>
      </c>
    </row>
    <row r="74" spans="2:11" x14ac:dyDescent="0.2">
      <c r="B74" s="158" t="s">
        <v>54</v>
      </c>
      <c r="C74" s="166">
        <v>6</v>
      </c>
      <c r="D74" s="170">
        <v>0</v>
      </c>
      <c r="E74" s="170">
        <v>51</v>
      </c>
      <c r="F74" s="170">
        <v>15</v>
      </c>
      <c r="G74" s="170">
        <v>17</v>
      </c>
      <c r="H74" s="170">
        <v>19</v>
      </c>
      <c r="I74" s="170">
        <v>12</v>
      </c>
      <c r="J74" s="170">
        <v>7</v>
      </c>
      <c r="K74" s="175">
        <v>127</v>
      </c>
    </row>
    <row r="75" spans="2:11" x14ac:dyDescent="0.2">
      <c r="B75" s="158" t="s">
        <v>55</v>
      </c>
      <c r="C75" s="166">
        <v>8</v>
      </c>
      <c r="D75" s="170">
        <v>1</v>
      </c>
      <c r="E75" s="170">
        <v>60</v>
      </c>
      <c r="F75" s="170">
        <v>19</v>
      </c>
      <c r="G75" s="170">
        <v>17</v>
      </c>
      <c r="H75" s="170">
        <v>21</v>
      </c>
      <c r="I75" s="170">
        <v>13</v>
      </c>
      <c r="J75" s="170">
        <v>8</v>
      </c>
      <c r="K75" s="175">
        <v>147</v>
      </c>
    </row>
    <row r="76" spans="2:11" x14ac:dyDescent="0.2">
      <c r="B76" s="158" t="s">
        <v>56</v>
      </c>
      <c r="C76" s="166">
        <v>2</v>
      </c>
      <c r="D76" s="170">
        <v>3</v>
      </c>
      <c r="E76" s="170">
        <v>13</v>
      </c>
      <c r="F76" s="170">
        <v>10</v>
      </c>
      <c r="G76" s="170">
        <v>4</v>
      </c>
      <c r="H76" s="170">
        <v>17</v>
      </c>
      <c r="I76" s="170">
        <v>3</v>
      </c>
      <c r="J76" s="170">
        <v>3</v>
      </c>
      <c r="K76" s="175">
        <v>55</v>
      </c>
    </row>
    <row r="77" spans="2:11" x14ac:dyDescent="0.2">
      <c r="B77" s="158" t="s">
        <v>57</v>
      </c>
      <c r="C77" s="166">
        <v>1</v>
      </c>
      <c r="D77" s="170">
        <v>1</v>
      </c>
      <c r="E77" s="170">
        <v>3</v>
      </c>
      <c r="F77" s="170">
        <v>1</v>
      </c>
      <c r="G77" s="170">
        <v>3</v>
      </c>
      <c r="H77" s="170">
        <v>2</v>
      </c>
      <c r="I77" s="170">
        <v>0</v>
      </c>
      <c r="J77" s="170">
        <v>2</v>
      </c>
      <c r="K77" s="175">
        <v>13</v>
      </c>
    </row>
    <row r="78" spans="2:11" x14ac:dyDescent="0.2">
      <c r="B78" s="162" t="s">
        <v>58</v>
      </c>
      <c r="C78" s="167">
        <v>3</v>
      </c>
      <c r="D78" s="171">
        <v>4</v>
      </c>
      <c r="E78" s="171">
        <v>16</v>
      </c>
      <c r="F78" s="171">
        <v>11</v>
      </c>
      <c r="G78" s="171">
        <v>7</v>
      </c>
      <c r="H78" s="171">
        <v>19</v>
      </c>
      <c r="I78" s="171">
        <v>3</v>
      </c>
      <c r="J78" s="171">
        <v>5</v>
      </c>
      <c r="K78" s="175">
        <v>68</v>
      </c>
    </row>
    <row r="79" spans="2:11" x14ac:dyDescent="0.2">
      <c r="B79" s="160" t="s">
        <v>59</v>
      </c>
      <c r="C79" s="168">
        <v>59</v>
      </c>
      <c r="D79" s="172">
        <v>40</v>
      </c>
      <c r="E79" s="172">
        <v>489</v>
      </c>
      <c r="F79" s="172">
        <v>203</v>
      </c>
      <c r="G79" s="172">
        <v>161</v>
      </c>
      <c r="H79" s="172">
        <v>376</v>
      </c>
      <c r="I79" s="172">
        <v>107</v>
      </c>
      <c r="J79" s="173">
        <v>91</v>
      </c>
      <c r="K79" s="175">
        <v>1526</v>
      </c>
    </row>
    <row r="81" spans="2:11" ht="15" x14ac:dyDescent="0.25">
      <c r="B81" s="19" t="s">
        <v>68</v>
      </c>
    </row>
    <row r="83" spans="2:11" x14ac:dyDescent="0.2">
      <c r="B83" s="177" t="s">
        <v>5</v>
      </c>
      <c r="C83" s="181" t="s">
        <v>14</v>
      </c>
      <c r="D83" s="180" t="s">
        <v>15</v>
      </c>
      <c r="E83" s="180" t="s">
        <v>16</v>
      </c>
      <c r="F83" s="180" t="s">
        <v>17</v>
      </c>
      <c r="G83" s="180" t="s">
        <v>18</v>
      </c>
      <c r="H83" s="180" t="s">
        <v>19</v>
      </c>
      <c r="I83" s="180" t="s">
        <v>20</v>
      </c>
      <c r="J83" s="180" t="s">
        <v>21</v>
      </c>
      <c r="K83" s="182" t="s">
        <v>22</v>
      </c>
    </row>
    <row r="84" spans="2:11" x14ac:dyDescent="0.2">
      <c r="B84" s="179" t="s">
        <v>26</v>
      </c>
      <c r="C84" s="183">
        <v>30</v>
      </c>
      <c r="D84" s="187">
        <v>7</v>
      </c>
      <c r="E84" s="187">
        <v>72</v>
      </c>
      <c r="F84" s="187">
        <v>74</v>
      </c>
      <c r="G84" s="187">
        <v>30</v>
      </c>
      <c r="H84" s="187">
        <v>58</v>
      </c>
      <c r="I84" s="187">
        <v>39</v>
      </c>
      <c r="J84" s="187">
        <v>25</v>
      </c>
      <c r="K84" s="192">
        <v>335</v>
      </c>
    </row>
    <row r="85" spans="2:11" x14ac:dyDescent="0.2">
      <c r="B85" s="176" t="s">
        <v>27</v>
      </c>
      <c r="C85" s="184">
        <v>10</v>
      </c>
      <c r="D85" s="188">
        <v>5</v>
      </c>
      <c r="E85" s="188">
        <v>88</v>
      </c>
      <c r="F85" s="188">
        <v>45</v>
      </c>
      <c r="G85" s="188">
        <v>24</v>
      </c>
      <c r="H85" s="188">
        <v>65</v>
      </c>
      <c r="I85" s="188">
        <v>26</v>
      </c>
      <c r="J85" s="188">
        <v>21</v>
      </c>
      <c r="K85" s="193">
        <v>284</v>
      </c>
    </row>
    <row r="86" spans="2:11" x14ac:dyDescent="0.2">
      <c r="B86" s="176" t="s">
        <v>28</v>
      </c>
      <c r="C86" s="184">
        <v>40</v>
      </c>
      <c r="D86" s="188">
        <v>12</v>
      </c>
      <c r="E86" s="188">
        <v>160</v>
      </c>
      <c r="F86" s="188">
        <v>119</v>
      </c>
      <c r="G86" s="188">
        <v>54</v>
      </c>
      <c r="H86" s="188">
        <v>123</v>
      </c>
      <c r="I86" s="188">
        <v>65</v>
      </c>
      <c r="J86" s="188">
        <v>46</v>
      </c>
      <c r="K86" s="193">
        <v>619</v>
      </c>
    </row>
    <row r="87" spans="2:11" x14ac:dyDescent="0.2">
      <c r="B87" s="176" t="s">
        <v>29</v>
      </c>
      <c r="C87" s="184">
        <v>1</v>
      </c>
      <c r="D87" s="188">
        <v>0</v>
      </c>
      <c r="E87" s="188">
        <v>0</v>
      </c>
      <c r="F87" s="188">
        <v>1</v>
      </c>
      <c r="G87" s="188">
        <v>0</v>
      </c>
      <c r="H87" s="188">
        <v>0</v>
      </c>
      <c r="I87" s="188">
        <v>1</v>
      </c>
      <c r="J87" s="188">
        <v>0</v>
      </c>
      <c r="K87" s="193">
        <v>3</v>
      </c>
    </row>
    <row r="88" spans="2:11" x14ac:dyDescent="0.2">
      <c r="B88" s="176" t="s">
        <v>30</v>
      </c>
      <c r="C88" s="184">
        <v>3</v>
      </c>
      <c r="D88" s="188">
        <v>1</v>
      </c>
      <c r="E88" s="188">
        <v>41</v>
      </c>
      <c r="F88" s="188">
        <v>8</v>
      </c>
      <c r="G88" s="188">
        <v>10</v>
      </c>
      <c r="H88" s="188">
        <v>20</v>
      </c>
      <c r="I88" s="188">
        <v>16</v>
      </c>
      <c r="J88" s="188">
        <v>20</v>
      </c>
      <c r="K88" s="193">
        <v>119</v>
      </c>
    </row>
    <row r="89" spans="2:11" x14ac:dyDescent="0.2">
      <c r="B89" s="176" t="s">
        <v>31</v>
      </c>
      <c r="C89" s="184">
        <v>2</v>
      </c>
      <c r="D89" s="188">
        <v>0</v>
      </c>
      <c r="E89" s="188">
        <v>9</v>
      </c>
      <c r="F89" s="188">
        <v>1</v>
      </c>
      <c r="G89" s="188">
        <v>1</v>
      </c>
      <c r="H89" s="188">
        <v>2</v>
      </c>
      <c r="I89" s="188">
        <v>2</v>
      </c>
      <c r="J89" s="188">
        <v>5</v>
      </c>
      <c r="K89" s="193">
        <v>22</v>
      </c>
    </row>
    <row r="90" spans="2:11" x14ac:dyDescent="0.2">
      <c r="B90" s="176" t="s">
        <v>32</v>
      </c>
      <c r="C90" s="184">
        <v>2</v>
      </c>
      <c r="D90" s="188">
        <v>5</v>
      </c>
      <c r="E90" s="188">
        <v>18</v>
      </c>
      <c r="F90" s="188">
        <v>7</v>
      </c>
      <c r="G90" s="188">
        <v>9</v>
      </c>
      <c r="H90" s="188">
        <v>22</v>
      </c>
      <c r="I90" s="188">
        <v>5</v>
      </c>
      <c r="J90" s="188">
        <v>10</v>
      </c>
      <c r="K90" s="193">
        <v>78</v>
      </c>
    </row>
    <row r="91" spans="2:11" x14ac:dyDescent="0.2">
      <c r="B91" s="176" t="s">
        <v>33</v>
      </c>
      <c r="C91" s="184">
        <v>2</v>
      </c>
      <c r="D91" s="188">
        <v>0</v>
      </c>
      <c r="E91" s="188">
        <v>16</v>
      </c>
      <c r="F91" s="188">
        <v>9</v>
      </c>
      <c r="G91" s="188">
        <v>2</v>
      </c>
      <c r="H91" s="188">
        <v>16</v>
      </c>
      <c r="I91" s="188">
        <v>6</v>
      </c>
      <c r="J91" s="188">
        <v>1</v>
      </c>
      <c r="K91" s="193">
        <v>52</v>
      </c>
    </row>
    <row r="92" spans="2:11" x14ac:dyDescent="0.2">
      <c r="B92" s="176" t="s">
        <v>142</v>
      </c>
      <c r="C92" s="184">
        <v>0</v>
      </c>
      <c r="D92" s="188">
        <v>2</v>
      </c>
      <c r="E92" s="188">
        <v>12</v>
      </c>
      <c r="F92" s="188">
        <v>1</v>
      </c>
      <c r="G92" s="188">
        <v>2</v>
      </c>
      <c r="H92" s="188">
        <v>6</v>
      </c>
      <c r="I92" s="188">
        <v>6</v>
      </c>
      <c r="J92" s="188">
        <v>6</v>
      </c>
      <c r="K92" s="193">
        <v>35</v>
      </c>
    </row>
    <row r="93" spans="2:11" x14ac:dyDescent="0.2">
      <c r="B93" s="176" t="s">
        <v>35</v>
      </c>
      <c r="C93" s="184">
        <v>4</v>
      </c>
      <c r="D93" s="188">
        <v>0</v>
      </c>
      <c r="E93" s="188">
        <v>22</v>
      </c>
      <c r="F93" s="188">
        <v>7</v>
      </c>
      <c r="G93" s="188">
        <v>8</v>
      </c>
      <c r="H93" s="188">
        <v>23</v>
      </c>
      <c r="I93" s="188">
        <v>6</v>
      </c>
      <c r="J93" s="188">
        <v>5</v>
      </c>
      <c r="K93" s="193">
        <v>75</v>
      </c>
    </row>
    <row r="94" spans="2:11" x14ac:dyDescent="0.2">
      <c r="B94" s="176" t="s">
        <v>36</v>
      </c>
      <c r="C94" s="184">
        <v>14</v>
      </c>
      <c r="D94" s="188">
        <v>8</v>
      </c>
      <c r="E94" s="188">
        <v>118</v>
      </c>
      <c r="F94" s="188">
        <v>34</v>
      </c>
      <c r="G94" s="188">
        <v>32</v>
      </c>
      <c r="H94" s="188">
        <v>89</v>
      </c>
      <c r="I94" s="188">
        <v>42</v>
      </c>
      <c r="J94" s="188">
        <v>47</v>
      </c>
      <c r="K94" s="193">
        <v>384</v>
      </c>
    </row>
    <row r="95" spans="2:11" x14ac:dyDescent="0.2">
      <c r="B95" s="176" t="s">
        <v>37</v>
      </c>
      <c r="C95" s="184">
        <v>3</v>
      </c>
      <c r="D95" s="188">
        <v>4</v>
      </c>
      <c r="E95" s="188">
        <v>20</v>
      </c>
      <c r="F95" s="188">
        <v>13</v>
      </c>
      <c r="G95" s="188">
        <v>8</v>
      </c>
      <c r="H95" s="188">
        <v>23</v>
      </c>
      <c r="I95" s="188">
        <v>5</v>
      </c>
      <c r="J95" s="188">
        <v>8</v>
      </c>
      <c r="K95" s="193">
        <v>84</v>
      </c>
    </row>
    <row r="96" spans="2:11" x14ac:dyDescent="0.2">
      <c r="B96" s="176" t="s">
        <v>38</v>
      </c>
      <c r="C96" s="184">
        <v>0</v>
      </c>
      <c r="D96" s="188">
        <v>0</v>
      </c>
      <c r="E96" s="188">
        <v>0</v>
      </c>
      <c r="F96" s="188">
        <v>0</v>
      </c>
      <c r="G96" s="188">
        <v>0</v>
      </c>
      <c r="H96" s="188">
        <v>0</v>
      </c>
      <c r="I96" s="188">
        <v>0</v>
      </c>
      <c r="J96" s="188">
        <v>0</v>
      </c>
      <c r="K96" s="193">
        <v>0</v>
      </c>
    </row>
    <row r="97" spans="2:11" x14ac:dyDescent="0.2">
      <c r="B97" s="176" t="s">
        <v>39</v>
      </c>
      <c r="C97" s="184">
        <v>3</v>
      </c>
      <c r="D97" s="188">
        <v>4</v>
      </c>
      <c r="E97" s="188">
        <v>20</v>
      </c>
      <c r="F97" s="188">
        <v>13</v>
      </c>
      <c r="G97" s="188">
        <v>8</v>
      </c>
      <c r="H97" s="188">
        <v>23</v>
      </c>
      <c r="I97" s="188">
        <v>5</v>
      </c>
      <c r="J97" s="188">
        <v>8</v>
      </c>
      <c r="K97" s="193">
        <v>84</v>
      </c>
    </row>
    <row r="98" spans="2:11" x14ac:dyDescent="0.2">
      <c r="B98" s="176" t="s">
        <v>40</v>
      </c>
      <c r="C98" s="184">
        <v>37</v>
      </c>
      <c r="D98" s="188">
        <v>9</v>
      </c>
      <c r="E98" s="188">
        <v>252</v>
      </c>
      <c r="F98" s="188">
        <v>82</v>
      </c>
      <c r="G98" s="188">
        <v>128</v>
      </c>
      <c r="H98" s="188">
        <v>214</v>
      </c>
      <c r="I98" s="188">
        <v>93</v>
      </c>
      <c r="J98" s="188">
        <v>107</v>
      </c>
      <c r="K98" s="193">
        <v>922</v>
      </c>
    </row>
    <row r="99" spans="2:11" x14ac:dyDescent="0.2">
      <c r="B99" s="176" t="s">
        <v>41</v>
      </c>
      <c r="C99" s="184">
        <v>17</v>
      </c>
      <c r="D99" s="188">
        <v>9</v>
      </c>
      <c r="E99" s="188">
        <v>157</v>
      </c>
      <c r="F99" s="188">
        <v>56</v>
      </c>
      <c r="G99" s="188">
        <v>38</v>
      </c>
      <c r="H99" s="188">
        <v>146</v>
      </c>
      <c r="I99" s="188">
        <v>38</v>
      </c>
      <c r="J99" s="188">
        <v>20</v>
      </c>
      <c r="K99" s="193">
        <v>481</v>
      </c>
    </row>
    <row r="100" spans="2:11" x14ac:dyDescent="0.2">
      <c r="B100" s="176" t="s">
        <v>42</v>
      </c>
      <c r="C100" s="184">
        <v>5</v>
      </c>
      <c r="D100" s="188">
        <v>1</v>
      </c>
      <c r="E100" s="188">
        <v>65</v>
      </c>
      <c r="F100" s="188">
        <v>9</v>
      </c>
      <c r="G100" s="188">
        <v>17</v>
      </c>
      <c r="H100" s="188">
        <v>40</v>
      </c>
      <c r="I100" s="188">
        <v>8</v>
      </c>
      <c r="J100" s="188">
        <v>5</v>
      </c>
      <c r="K100" s="193">
        <v>150</v>
      </c>
    </row>
    <row r="101" spans="2:11" x14ac:dyDescent="0.2">
      <c r="B101" s="176" t="s">
        <v>43</v>
      </c>
      <c r="C101" s="184">
        <v>22</v>
      </c>
      <c r="D101" s="188">
        <v>10</v>
      </c>
      <c r="E101" s="188">
        <v>222</v>
      </c>
      <c r="F101" s="188">
        <v>65</v>
      </c>
      <c r="G101" s="188">
        <v>55</v>
      </c>
      <c r="H101" s="188">
        <v>186</v>
      </c>
      <c r="I101" s="188">
        <v>46</v>
      </c>
      <c r="J101" s="188">
        <v>25</v>
      </c>
      <c r="K101" s="193">
        <v>631</v>
      </c>
    </row>
    <row r="102" spans="2:11" x14ac:dyDescent="0.2">
      <c r="B102" s="176" t="s">
        <v>44</v>
      </c>
      <c r="C102" s="184">
        <v>5</v>
      </c>
      <c r="D102" s="188">
        <v>3</v>
      </c>
      <c r="E102" s="188">
        <v>20</v>
      </c>
      <c r="F102" s="188">
        <v>12</v>
      </c>
      <c r="G102" s="188">
        <v>5</v>
      </c>
      <c r="H102" s="188">
        <v>17</v>
      </c>
      <c r="I102" s="188">
        <v>5</v>
      </c>
      <c r="J102" s="188">
        <v>2</v>
      </c>
      <c r="K102" s="193">
        <v>69</v>
      </c>
    </row>
    <row r="103" spans="2:11" x14ac:dyDescent="0.2">
      <c r="B103" s="176" t="s">
        <v>3</v>
      </c>
      <c r="C103" s="184">
        <v>26</v>
      </c>
      <c r="D103" s="188">
        <v>34</v>
      </c>
      <c r="E103" s="188">
        <v>126</v>
      </c>
      <c r="F103" s="188">
        <v>195</v>
      </c>
      <c r="G103" s="188">
        <v>22</v>
      </c>
      <c r="H103" s="188">
        <v>182</v>
      </c>
      <c r="I103" s="188">
        <v>54</v>
      </c>
      <c r="J103" s="188">
        <v>9</v>
      </c>
      <c r="K103" s="193">
        <v>648</v>
      </c>
    </row>
    <row r="104" spans="2:11" x14ac:dyDescent="0.2">
      <c r="B104" s="176" t="s">
        <v>45</v>
      </c>
      <c r="C104" s="184">
        <v>21</v>
      </c>
      <c r="D104" s="188">
        <v>29</v>
      </c>
      <c r="E104" s="188">
        <v>120</v>
      </c>
      <c r="F104" s="188">
        <v>107</v>
      </c>
      <c r="G104" s="188">
        <v>23</v>
      </c>
      <c r="H104" s="188">
        <v>135</v>
      </c>
      <c r="I104" s="188">
        <v>31</v>
      </c>
      <c r="J104" s="188">
        <v>15</v>
      </c>
      <c r="K104" s="193">
        <v>481</v>
      </c>
    </row>
    <row r="105" spans="2:11" x14ac:dyDescent="0.2">
      <c r="B105" s="176" t="s">
        <v>46</v>
      </c>
      <c r="C105" s="184">
        <v>52</v>
      </c>
      <c r="D105" s="188">
        <v>66</v>
      </c>
      <c r="E105" s="188">
        <v>266</v>
      </c>
      <c r="F105" s="188">
        <v>314</v>
      </c>
      <c r="G105" s="188">
        <v>50</v>
      </c>
      <c r="H105" s="188">
        <v>334</v>
      </c>
      <c r="I105" s="188">
        <v>90</v>
      </c>
      <c r="J105" s="188">
        <v>26</v>
      </c>
      <c r="K105" s="193">
        <v>1198</v>
      </c>
    </row>
    <row r="106" spans="2:11" x14ac:dyDescent="0.2">
      <c r="B106" s="176" t="s">
        <v>47</v>
      </c>
      <c r="C106" s="184">
        <v>14</v>
      </c>
      <c r="D106" s="188">
        <v>7</v>
      </c>
      <c r="E106" s="188">
        <v>211</v>
      </c>
      <c r="F106" s="188">
        <v>51</v>
      </c>
      <c r="G106" s="188">
        <v>39</v>
      </c>
      <c r="H106" s="188">
        <v>117</v>
      </c>
      <c r="I106" s="188">
        <v>27</v>
      </c>
      <c r="J106" s="188">
        <v>36</v>
      </c>
      <c r="K106" s="193">
        <v>502</v>
      </c>
    </row>
    <row r="107" spans="2:11" x14ac:dyDescent="0.2">
      <c r="B107" s="176" t="s">
        <v>48</v>
      </c>
      <c r="C107" s="184">
        <v>0</v>
      </c>
      <c r="D107" s="188">
        <v>0</v>
      </c>
      <c r="E107" s="188">
        <v>7</v>
      </c>
      <c r="F107" s="188">
        <v>1</v>
      </c>
      <c r="G107" s="188">
        <v>4</v>
      </c>
      <c r="H107" s="188">
        <v>8</v>
      </c>
      <c r="I107" s="188">
        <v>3</v>
      </c>
      <c r="J107" s="188">
        <v>1</v>
      </c>
      <c r="K107" s="193">
        <v>24</v>
      </c>
    </row>
    <row r="108" spans="2:11" x14ac:dyDescent="0.2">
      <c r="B108" s="176" t="s">
        <v>49</v>
      </c>
      <c r="C108" s="184">
        <v>2</v>
      </c>
      <c r="D108" s="188">
        <v>0</v>
      </c>
      <c r="E108" s="188">
        <v>21</v>
      </c>
      <c r="F108" s="188">
        <v>4</v>
      </c>
      <c r="G108" s="188">
        <v>3</v>
      </c>
      <c r="H108" s="188">
        <v>13</v>
      </c>
      <c r="I108" s="188">
        <v>2</v>
      </c>
      <c r="J108" s="188">
        <v>0</v>
      </c>
      <c r="K108" s="193">
        <v>45</v>
      </c>
    </row>
    <row r="109" spans="2:11" x14ac:dyDescent="0.2">
      <c r="B109" s="176" t="s">
        <v>50</v>
      </c>
      <c r="C109" s="184">
        <v>16</v>
      </c>
      <c r="D109" s="188">
        <v>7</v>
      </c>
      <c r="E109" s="188">
        <v>239</v>
      </c>
      <c r="F109" s="188">
        <v>56</v>
      </c>
      <c r="G109" s="188">
        <v>46</v>
      </c>
      <c r="H109" s="188">
        <v>138</v>
      </c>
      <c r="I109" s="188">
        <v>32</v>
      </c>
      <c r="J109" s="188">
        <v>37</v>
      </c>
      <c r="K109" s="193">
        <v>571</v>
      </c>
    </row>
    <row r="110" spans="2:11" x14ac:dyDescent="0.2">
      <c r="B110" s="176" t="s">
        <v>51</v>
      </c>
      <c r="C110" s="184">
        <v>7</v>
      </c>
      <c r="D110" s="188">
        <v>4</v>
      </c>
      <c r="E110" s="188">
        <v>81</v>
      </c>
      <c r="F110" s="188">
        <v>22</v>
      </c>
      <c r="G110" s="188">
        <v>16</v>
      </c>
      <c r="H110" s="188">
        <v>77</v>
      </c>
      <c r="I110" s="188">
        <v>20</v>
      </c>
      <c r="J110" s="188">
        <v>20</v>
      </c>
      <c r="K110" s="193">
        <v>247</v>
      </c>
    </row>
    <row r="111" spans="2:11" x14ac:dyDescent="0.2">
      <c r="B111" s="176" t="s">
        <v>52</v>
      </c>
      <c r="C111" s="184">
        <v>3</v>
      </c>
      <c r="D111" s="188">
        <v>6</v>
      </c>
      <c r="E111" s="188">
        <v>115</v>
      </c>
      <c r="F111" s="188">
        <v>23</v>
      </c>
      <c r="G111" s="188">
        <v>14</v>
      </c>
      <c r="H111" s="188">
        <v>72</v>
      </c>
      <c r="I111" s="188">
        <v>9</v>
      </c>
      <c r="J111" s="188">
        <v>11</v>
      </c>
      <c r="K111" s="193">
        <v>253</v>
      </c>
    </row>
    <row r="112" spans="2:11" x14ac:dyDescent="0.2">
      <c r="B112" s="176" t="s">
        <v>53</v>
      </c>
      <c r="C112" s="184">
        <v>2</v>
      </c>
      <c r="D112" s="188">
        <v>3</v>
      </c>
      <c r="E112" s="188">
        <v>31</v>
      </c>
      <c r="F112" s="188">
        <v>14</v>
      </c>
      <c r="G112" s="188">
        <v>11</v>
      </c>
      <c r="H112" s="188">
        <v>33</v>
      </c>
      <c r="I112" s="188">
        <v>3</v>
      </c>
      <c r="J112" s="188">
        <v>11</v>
      </c>
      <c r="K112" s="193">
        <v>108</v>
      </c>
    </row>
    <row r="113" spans="2:22" x14ac:dyDescent="0.2">
      <c r="B113" s="176" t="s">
        <v>54</v>
      </c>
      <c r="C113" s="184">
        <v>15</v>
      </c>
      <c r="D113" s="188">
        <v>11</v>
      </c>
      <c r="E113" s="188">
        <v>179</v>
      </c>
      <c r="F113" s="188">
        <v>55</v>
      </c>
      <c r="G113" s="188">
        <v>34</v>
      </c>
      <c r="H113" s="188">
        <v>149</v>
      </c>
      <c r="I113" s="188">
        <v>33</v>
      </c>
      <c r="J113" s="188">
        <v>45</v>
      </c>
      <c r="K113" s="193">
        <v>521</v>
      </c>
    </row>
    <row r="114" spans="2:22" x14ac:dyDescent="0.2">
      <c r="B114" s="176" t="s">
        <v>55</v>
      </c>
      <c r="C114" s="184">
        <v>20</v>
      </c>
      <c r="D114" s="188">
        <v>20</v>
      </c>
      <c r="E114" s="188">
        <v>325</v>
      </c>
      <c r="F114" s="188">
        <v>92</v>
      </c>
      <c r="G114" s="188">
        <v>59</v>
      </c>
      <c r="H114" s="188">
        <v>254</v>
      </c>
      <c r="I114" s="188">
        <v>45</v>
      </c>
      <c r="J114" s="188">
        <v>67</v>
      </c>
      <c r="K114" s="193">
        <v>882</v>
      </c>
    </row>
    <row r="115" spans="2:22" x14ac:dyDescent="0.2">
      <c r="B115" s="176" t="s">
        <v>56</v>
      </c>
      <c r="C115" s="184">
        <v>6</v>
      </c>
      <c r="D115" s="188">
        <v>4</v>
      </c>
      <c r="E115" s="188">
        <v>60</v>
      </c>
      <c r="F115" s="188">
        <v>21</v>
      </c>
      <c r="G115" s="188">
        <v>11</v>
      </c>
      <c r="H115" s="188">
        <v>50</v>
      </c>
      <c r="I115" s="188">
        <v>5</v>
      </c>
      <c r="J115" s="188">
        <v>9</v>
      </c>
      <c r="K115" s="193">
        <v>166</v>
      </c>
    </row>
    <row r="116" spans="2:22" x14ac:dyDescent="0.2">
      <c r="B116" s="176" t="s">
        <v>57</v>
      </c>
      <c r="C116" s="184">
        <v>5</v>
      </c>
      <c r="D116" s="188">
        <v>2</v>
      </c>
      <c r="E116" s="188">
        <v>15</v>
      </c>
      <c r="F116" s="188">
        <v>6</v>
      </c>
      <c r="G116" s="188">
        <v>8</v>
      </c>
      <c r="H116" s="188">
        <v>20</v>
      </c>
      <c r="I116" s="188">
        <v>3</v>
      </c>
      <c r="J116" s="188">
        <v>9</v>
      </c>
      <c r="K116" s="193">
        <v>68</v>
      </c>
    </row>
    <row r="117" spans="2:22" x14ac:dyDescent="0.2">
      <c r="B117" s="180" t="s">
        <v>58</v>
      </c>
      <c r="C117" s="185">
        <v>11</v>
      </c>
      <c r="D117" s="189">
        <v>6</v>
      </c>
      <c r="E117" s="189">
        <v>75</v>
      </c>
      <c r="F117" s="189">
        <v>27</v>
      </c>
      <c r="G117" s="189">
        <v>19</v>
      </c>
      <c r="H117" s="189">
        <v>70</v>
      </c>
      <c r="I117" s="189">
        <v>8</v>
      </c>
      <c r="J117" s="189">
        <v>18</v>
      </c>
      <c r="K117" s="193">
        <v>234</v>
      </c>
    </row>
    <row r="118" spans="2:22" x14ac:dyDescent="0.2">
      <c r="B118" s="178" t="s">
        <v>59</v>
      </c>
      <c r="C118" s="186">
        <v>222</v>
      </c>
      <c r="D118" s="190">
        <v>146</v>
      </c>
      <c r="E118" s="190">
        <v>1758</v>
      </c>
      <c r="F118" s="190">
        <v>824</v>
      </c>
      <c r="G118" s="190">
        <v>467</v>
      </c>
      <c r="H118" s="190">
        <v>1508</v>
      </c>
      <c r="I118" s="190">
        <v>446</v>
      </c>
      <c r="J118" s="191">
        <v>401</v>
      </c>
      <c r="K118" s="193">
        <v>5772</v>
      </c>
    </row>
    <row r="120" spans="2:22" ht="15" x14ac:dyDescent="0.25">
      <c r="B120" s="19"/>
      <c r="M120" s="19" t="s">
        <v>72</v>
      </c>
    </row>
    <row r="122" spans="2:22" ht="15" x14ac:dyDescent="0.25">
      <c r="B122"/>
      <c r="C122"/>
      <c r="D122"/>
      <c r="E122"/>
      <c r="F122"/>
      <c r="G122"/>
      <c r="H122"/>
      <c r="I122"/>
      <c r="J122"/>
      <c r="K122"/>
      <c r="M122" s="25" t="s">
        <v>5</v>
      </c>
      <c r="N122" s="29" t="s">
        <v>14</v>
      </c>
      <c r="O122" s="28" t="s">
        <v>15</v>
      </c>
      <c r="P122" s="28" t="s">
        <v>16</v>
      </c>
      <c r="Q122" s="28" t="s">
        <v>17</v>
      </c>
      <c r="R122" s="28" t="s">
        <v>18</v>
      </c>
      <c r="S122" s="28" t="s">
        <v>19</v>
      </c>
      <c r="T122" s="28" t="s">
        <v>20</v>
      </c>
      <c r="U122" s="28" t="s">
        <v>21</v>
      </c>
      <c r="V122" s="30" t="s">
        <v>22</v>
      </c>
    </row>
    <row r="123" spans="2:22" ht="15" x14ac:dyDescent="0.25">
      <c r="B123"/>
      <c r="C123"/>
      <c r="D123"/>
      <c r="E123"/>
      <c r="F123"/>
      <c r="G123"/>
      <c r="H123"/>
      <c r="I123"/>
      <c r="J123"/>
      <c r="K123"/>
      <c r="M123" s="27" t="s">
        <v>26</v>
      </c>
      <c r="N123" s="31">
        <v>0</v>
      </c>
      <c r="O123" s="35">
        <v>11</v>
      </c>
      <c r="P123" s="35">
        <v>7</v>
      </c>
      <c r="Q123" s="35">
        <v>10</v>
      </c>
      <c r="R123" s="35">
        <v>0</v>
      </c>
      <c r="S123" s="35">
        <v>33</v>
      </c>
      <c r="T123" s="35">
        <v>2</v>
      </c>
      <c r="U123" s="35">
        <v>4</v>
      </c>
      <c r="V123" s="40">
        <v>67</v>
      </c>
    </row>
    <row r="124" spans="2:22" ht="15" x14ac:dyDescent="0.25">
      <c r="B124"/>
      <c r="C124"/>
      <c r="D124"/>
      <c r="E124"/>
      <c r="F124"/>
      <c r="G124"/>
      <c r="H124"/>
      <c r="I124"/>
      <c r="J124"/>
      <c r="K124"/>
      <c r="M124" s="24" t="s">
        <v>27</v>
      </c>
      <c r="N124" s="32">
        <v>6</v>
      </c>
      <c r="O124" s="36">
        <v>2</v>
      </c>
      <c r="P124" s="36">
        <v>7</v>
      </c>
      <c r="Q124" s="36">
        <v>10</v>
      </c>
      <c r="R124" s="36">
        <v>0</v>
      </c>
      <c r="S124" s="36">
        <v>8</v>
      </c>
      <c r="T124" s="36">
        <v>1</v>
      </c>
      <c r="U124" s="36">
        <v>3</v>
      </c>
      <c r="V124" s="41">
        <v>37</v>
      </c>
    </row>
    <row r="125" spans="2:22" ht="15" x14ac:dyDescent="0.25">
      <c r="B125"/>
      <c r="C125"/>
      <c r="D125"/>
      <c r="E125"/>
      <c r="F125"/>
      <c r="G125"/>
      <c r="H125"/>
      <c r="I125"/>
      <c r="J125"/>
      <c r="K125"/>
      <c r="M125" s="24" t="s">
        <v>28</v>
      </c>
      <c r="N125" s="32">
        <v>6</v>
      </c>
      <c r="O125" s="36">
        <v>13</v>
      </c>
      <c r="P125" s="36">
        <v>14</v>
      </c>
      <c r="Q125" s="36">
        <v>20</v>
      </c>
      <c r="R125" s="36">
        <v>0</v>
      </c>
      <c r="S125" s="36">
        <v>41</v>
      </c>
      <c r="T125" s="36">
        <v>3</v>
      </c>
      <c r="U125" s="36">
        <v>7</v>
      </c>
      <c r="V125" s="41">
        <v>104</v>
      </c>
    </row>
    <row r="126" spans="2:22" ht="15" x14ac:dyDescent="0.25">
      <c r="B126"/>
      <c r="C126"/>
      <c r="D126"/>
      <c r="E126"/>
      <c r="F126"/>
      <c r="G126"/>
      <c r="H126"/>
      <c r="I126"/>
      <c r="J126"/>
      <c r="K126"/>
      <c r="M126" s="24" t="s">
        <v>30</v>
      </c>
      <c r="N126" s="32">
        <v>0</v>
      </c>
      <c r="O126" s="36">
        <v>0</v>
      </c>
      <c r="P126" s="36">
        <v>3</v>
      </c>
      <c r="Q126" s="36">
        <v>10</v>
      </c>
      <c r="R126" s="36">
        <v>2</v>
      </c>
      <c r="S126" s="36">
        <v>7</v>
      </c>
      <c r="T126" s="36">
        <v>4</v>
      </c>
      <c r="U126" s="36">
        <v>2</v>
      </c>
      <c r="V126" s="41">
        <v>28</v>
      </c>
    </row>
    <row r="127" spans="2:22" ht="15" x14ac:dyDescent="0.25">
      <c r="B127"/>
      <c r="C127"/>
      <c r="D127"/>
      <c r="E127"/>
      <c r="F127"/>
      <c r="G127"/>
      <c r="H127"/>
      <c r="I127"/>
      <c r="J127"/>
      <c r="K127"/>
      <c r="M127" s="24" t="s">
        <v>69</v>
      </c>
      <c r="N127" s="32">
        <v>0</v>
      </c>
      <c r="O127" s="36">
        <v>0</v>
      </c>
      <c r="P127" s="36">
        <v>1</v>
      </c>
      <c r="Q127" s="36">
        <v>1</v>
      </c>
      <c r="R127" s="36">
        <v>1</v>
      </c>
      <c r="S127" s="36">
        <v>0</v>
      </c>
      <c r="T127" s="36">
        <v>0</v>
      </c>
      <c r="U127" s="36">
        <v>1</v>
      </c>
      <c r="V127" s="41">
        <v>4</v>
      </c>
    </row>
    <row r="128" spans="2:22" ht="15" x14ac:dyDescent="0.25">
      <c r="B128"/>
      <c r="C128"/>
      <c r="D128"/>
      <c r="E128"/>
      <c r="F128"/>
      <c r="G128"/>
      <c r="H128"/>
      <c r="I128"/>
      <c r="J128"/>
      <c r="K128"/>
      <c r="M128" s="24" t="s">
        <v>70</v>
      </c>
      <c r="N128" s="32">
        <v>4</v>
      </c>
      <c r="O128" s="36">
        <v>6</v>
      </c>
      <c r="P128" s="36">
        <v>5</v>
      </c>
      <c r="Q128" s="36">
        <v>4</v>
      </c>
      <c r="R128" s="36">
        <v>2</v>
      </c>
      <c r="S128" s="36">
        <v>6</v>
      </c>
      <c r="T128" s="36">
        <v>3</v>
      </c>
      <c r="U128" s="36">
        <v>4</v>
      </c>
      <c r="V128" s="41">
        <v>34</v>
      </c>
    </row>
    <row r="129" spans="2:22" ht="15" x14ac:dyDescent="0.25">
      <c r="B129"/>
      <c r="C129"/>
      <c r="D129"/>
      <c r="E129"/>
      <c r="F129"/>
      <c r="G129"/>
      <c r="H129"/>
      <c r="I129"/>
      <c r="J129"/>
      <c r="K129"/>
      <c r="M129" s="24" t="s">
        <v>71</v>
      </c>
      <c r="N129" s="32">
        <v>5</v>
      </c>
      <c r="O129" s="36">
        <v>3</v>
      </c>
      <c r="P129" s="36">
        <v>15</v>
      </c>
      <c r="Q129" s="36">
        <v>7</v>
      </c>
      <c r="R129" s="36">
        <v>0</v>
      </c>
      <c r="S129" s="36">
        <v>13</v>
      </c>
      <c r="T129" s="36">
        <v>3</v>
      </c>
      <c r="U129" s="36">
        <v>12</v>
      </c>
      <c r="V129" s="41">
        <v>58</v>
      </c>
    </row>
    <row r="130" spans="2:22" ht="15" x14ac:dyDescent="0.25">
      <c r="B130"/>
      <c r="C130"/>
      <c r="D130"/>
      <c r="E130"/>
      <c r="F130"/>
      <c r="G130"/>
      <c r="H130"/>
      <c r="I130"/>
      <c r="J130"/>
      <c r="K130"/>
      <c r="M130" s="24" t="s">
        <v>35</v>
      </c>
      <c r="N130" s="32">
        <v>0</v>
      </c>
      <c r="O130" s="36">
        <v>3</v>
      </c>
      <c r="P130" s="36">
        <v>6</v>
      </c>
      <c r="Q130" s="36">
        <v>9</v>
      </c>
      <c r="R130" s="36">
        <v>0</v>
      </c>
      <c r="S130" s="36">
        <v>2</v>
      </c>
      <c r="T130" s="36">
        <v>0</v>
      </c>
      <c r="U130" s="36">
        <v>1</v>
      </c>
      <c r="V130" s="41">
        <v>21</v>
      </c>
    </row>
    <row r="131" spans="2:22" ht="15" x14ac:dyDescent="0.25">
      <c r="B131"/>
      <c r="C131"/>
      <c r="D131"/>
      <c r="E131"/>
      <c r="F131"/>
      <c r="G131"/>
      <c r="H131"/>
      <c r="I131"/>
      <c r="J131"/>
      <c r="K131"/>
      <c r="M131" s="24" t="s">
        <v>36</v>
      </c>
      <c r="N131" s="32">
        <v>9</v>
      </c>
      <c r="O131" s="36">
        <v>12</v>
      </c>
      <c r="P131" s="36">
        <v>30</v>
      </c>
      <c r="Q131" s="36">
        <v>31</v>
      </c>
      <c r="R131" s="36">
        <v>5</v>
      </c>
      <c r="S131" s="36">
        <v>28</v>
      </c>
      <c r="T131" s="36">
        <v>10</v>
      </c>
      <c r="U131" s="36">
        <v>20</v>
      </c>
      <c r="V131" s="41">
        <v>145</v>
      </c>
    </row>
    <row r="132" spans="2:22" ht="15" x14ac:dyDescent="0.25">
      <c r="B132"/>
      <c r="C132"/>
      <c r="D132"/>
      <c r="E132"/>
      <c r="F132"/>
      <c r="G132"/>
      <c r="H132"/>
      <c r="I132"/>
      <c r="J132"/>
      <c r="K132"/>
      <c r="M132" s="24" t="s">
        <v>37</v>
      </c>
      <c r="N132" s="32">
        <v>1</v>
      </c>
      <c r="O132" s="36">
        <v>7</v>
      </c>
      <c r="P132" s="36">
        <v>5</v>
      </c>
      <c r="Q132" s="36">
        <v>11</v>
      </c>
      <c r="R132" s="36">
        <v>6</v>
      </c>
      <c r="S132" s="36">
        <v>1</v>
      </c>
      <c r="T132" s="36">
        <v>7</v>
      </c>
      <c r="U132" s="36">
        <v>6</v>
      </c>
      <c r="V132" s="41">
        <v>44</v>
      </c>
    </row>
    <row r="133" spans="2:22" ht="15" x14ac:dyDescent="0.25">
      <c r="B133"/>
      <c r="C133"/>
      <c r="D133"/>
      <c r="E133"/>
      <c r="F133"/>
      <c r="G133"/>
      <c r="H133"/>
      <c r="I133"/>
      <c r="J133"/>
      <c r="K133"/>
      <c r="M133" s="24" t="s">
        <v>41</v>
      </c>
      <c r="N133" s="32">
        <v>4</v>
      </c>
      <c r="O133" s="36">
        <v>6</v>
      </c>
      <c r="P133" s="36">
        <v>25</v>
      </c>
      <c r="Q133" s="36">
        <v>24</v>
      </c>
      <c r="R133" s="36">
        <v>5</v>
      </c>
      <c r="S133" s="36">
        <v>29</v>
      </c>
      <c r="T133" s="36">
        <v>4</v>
      </c>
      <c r="U133" s="36">
        <v>7</v>
      </c>
      <c r="V133" s="41">
        <v>104</v>
      </c>
    </row>
    <row r="134" spans="2:22" ht="15" x14ac:dyDescent="0.25">
      <c r="B134"/>
      <c r="C134"/>
      <c r="D134"/>
      <c r="E134"/>
      <c r="F134"/>
      <c r="G134"/>
      <c r="H134"/>
      <c r="I134"/>
      <c r="J134"/>
      <c r="K134"/>
      <c r="M134" s="24" t="s">
        <v>3</v>
      </c>
      <c r="N134" s="32">
        <v>1</v>
      </c>
      <c r="O134" s="36">
        <v>6</v>
      </c>
      <c r="P134" s="36">
        <v>18</v>
      </c>
      <c r="Q134" s="36">
        <v>49</v>
      </c>
      <c r="R134" s="36">
        <v>5</v>
      </c>
      <c r="S134" s="36">
        <v>21</v>
      </c>
      <c r="T134" s="36">
        <v>6</v>
      </c>
      <c r="U134" s="36">
        <v>4</v>
      </c>
      <c r="V134" s="41">
        <v>110</v>
      </c>
    </row>
    <row r="135" spans="2:22" ht="15" x14ac:dyDescent="0.25">
      <c r="B135"/>
      <c r="C135"/>
      <c r="D135"/>
      <c r="E135"/>
      <c r="F135"/>
      <c r="G135"/>
      <c r="H135"/>
      <c r="I135"/>
      <c r="J135"/>
      <c r="K135"/>
      <c r="M135" s="24" t="s">
        <v>45</v>
      </c>
      <c r="N135" s="32">
        <v>9</v>
      </c>
      <c r="O135" s="36">
        <v>3</v>
      </c>
      <c r="P135" s="36">
        <v>31</v>
      </c>
      <c r="Q135" s="36">
        <v>36</v>
      </c>
      <c r="R135" s="36">
        <v>10</v>
      </c>
      <c r="S135" s="36">
        <v>14</v>
      </c>
      <c r="T135" s="36">
        <v>5</v>
      </c>
      <c r="U135" s="36">
        <v>5</v>
      </c>
      <c r="V135" s="41">
        <v>113</v>
      </c>
    </row>
    <row r="136" spans="2:22" ht="15" x14ac:dyDescent="0.25">
      <c r="B136"/>
      <c r="C136"/>
      <c r="D136"/>
      <c r="E136"/>
      <c r="F136"/>
      <c r="G136"/>
      <c r="H136"/>
      <c r="I136"/>
      <c r="J136"/>
      <c r="K136"/>
      <c r="M136" s="24" t="s">
        <v>46</v>
      </c>
      <c r="N136" s="32">
        <v>10</v>
      </c>
      <c r="O136" s="36">
        <v>9</v>
      </c>
      <c r="P136" s="36">
        <v>49</v>
      </c>
      <c r="Q136" s="36">
        <v>85</v>
      </c>
      <c r="R136" s="36">
        <v>15</v>
      </c>
      <c r="S136" s="36">
        <v>35</v>
      </c>
      <c r="T136" s="36">
        <v>11</v>
      </c>
      <c r="U136" s="36">
        <v>9</v>
      </c>
      <c r="V136" s="41">
        <v>223</v>
      </c>
    </row>
    <row r="137" spans="2:22" ht="15" x14ac:dyDescent="0.25">
      <c r="B137"/>
      <c r="C137"/>
      <c r="D137"/>
      <c r="E137"/>
      <c r="F137"/>
      <c r="G137"/>
      <c r="H137"/>
      <c r="I137"/>
      <c r="J137"/>
      <c r="K137"/>
      <c r="M137" s="24" t="s">
        <v>47</v>
      </c>
      <c r="N137" s="32">
        <v>0</v>
      </c>
      <c r="O137" s="36">
        <v>0</v>
      </c>
      <c r="P137" s="36">
        <v>1</v>
      </c>
      <c r="Q137" s="36">
        <v>1</v>
      </c>
      <c r="R137" s="36">
        <v>0</v>
      </c>
      <c r="S137" s="36">
        <v>0</v>
      </c>
      <c r="T137" s="36">
        <v>0</v>
      </c>
      <c r="U137" s="36">
        <v>1</v>
      </c>
      <c r="V137" s="41">
        <v>3</v>
      </c>
    </row>
    <row r="138" spans="2:22" ht="15" x14ac:dyDescent="0.25">
      <c r="B138"/>
      <c r="C138"/>
      <c r="D138"/>
      <c r="E138"/>
      <c r="F138"/>
      <c r="G138"/>
      <c r="H138"/>
      <c r="I138"/>
      <c r="J138"/>
      <c r="K138"/>
      <c r="M138" s="24" t="s">
        <v>51</v>
      </c>
      <c r="N138" s="32">
        <v>0</v>
      </c>
      <c r="O138" s="36">
        <v>0</v>
      </c>
      <c r="P138" s="36">
        <v>5</v>
      </c>
      <c r="Q138" s="36">
        <v>3</v>
      </c>
      <c r="R138" s="36">
        <v>0</v>
      </c>
      <c r="S138" s="36">
        <v>4</v>
      </c>
      <c r="T138" s="36">
        <v>0</v>
      </c>
      <c r="U138" s="36">
        <v>1</v>
      </c>
      <c r="V138" s="41">
        <v>13</v>
      </c>
    </row>
    <row r="139" spans="2:22" ht="15" x14ac:dyDescent="0.25">
      <c r="B139"/>
      <c r="C139"/>
      <c r="D139"/>
      <c r="E139"/>
      <c r="F139"/>
      <c r="G139"/>
      <c r="H139"/>
      <c r="I139"/>
      <c r="J139"/>
      <c r="K139"/>
      <c r="M139" s="24" t="s">
        <v>53</v>
      </c>
      <c r="N139" s="32">
        <v>0</v>
      </c>
      <c r="O139" s="36">
        <v>0</v>
      </c>
      <c r="P139" s="36">
        <v>1</v>
      </c>
      <c r="Q139" s="36">
        <v>0</v>
      </c>
      <c r="R139" s="36">
        <v>0</v>
      </c>
      <c r="S139" s="36">
        <v>0</v>
      </c>
      <c r="T139" s="36">
        <v>0</v>
      </c>
      <c r="U139" s="36">
        <v>0</v>
      </c>
      <c r="V139" s="41">
        <v>1</v>
      </c>
    </row>
    <row r="140" spans="2:22" ht="15" x14ac:dyDescent="0.25">
      <c r="B140"/>
      <c r="C140"/>
      <c r="D140"/>
      <c r="E140"/>
      <c r="F140"/>
      <c r="G140"/>
      <c r="H140"/>
      <c r="I140"/>
      <c r="J140"/>
      <c r="K140"/>
      <c r="M140" s="24" t="s">
        <v>54</v>
      </c>
      <c r="N140" s="32">
        <v>1</v>
      </c>
      <c r="O140" s="36">
        <v>5</v>
      </c>
      <c r="P140" s="36">
        <v>16</v>
      </c>
      <c r="Q140" s="36">
        <v>10</v>
      </c>
      <c r="R140" s="36">
        <v>2</v>
      </c>
      <c r="S140" s="36">
        <v>15</v>
      </c>
      <c r="T140" s="36">
        <v>5</v>
      </c>
      <c r="U140" s="36">
        <v>3</v>
      </c>
      <c r="V140" s="41">
        <v>57</v>
      </c>
    </row>
    <row r="141" spans="2:22" ht="15" x14ac:dyDescent="0.25">
      <c r="B141"/>
      <c r="C141"/>
      <c r="D141"/>
      <c r="E141"/>
      <c r="F141"/>
      <c r="G141"/>
      <c r="H141"/>
      <c r="I141"/>
      <c r="J141"/>
      <c r="K141"/>
      <c r="M141" s="24" t="s">
        <v>55</v>
      </c>
      <c r="N141" s="32">
        <v>1</v>
      </c>
      <c r="O141" s="36">
        <v>5</v>
      </c>
      <c r="P141" s="36">
        <v>17</v>
      </c>
      <c r="Q141" s="36">
        <v>10</v>
      </c>
      <c r="R141" s="36">
        <v>2</v>
      </c>
      <c r="S141" s="36">
        <v>15</v>
      </c>
      <c r="T141" s="36">
        <v>5</v>
      </c>
      <c r="U141" s="36">
        <v>3</v>
      </c>
      <c r="V141" s="41">
        <v>58</v>
      </c>
    </row>
    <row r="142" spans="2:22" ht="15" x14ac:dyDescent="0.25">
      <c r="B142"/>
      <c r="C142"/>
      <c r="D142"/>
      <c r="E142"/>
      <c r="F142"/>
      <c r="G142"/>
      <c r="H142"/>
      <c r="I142"/>
      <c r="J142"/>
      <c r="K142"/>
      <c r="M142" s="28" t="s">
        <v>56</v>
      </c>
      <c r="N142" s="33">
        <v>1</v>
      </c>
      <c r="O142" s="37">
        <v>0</v>
      </c>
      <c r="P142" s="37">
        <v>3</v>
      </c>
      <c r="Q142" s="37">
        <v>2</v>
      </c>
      <c r="R142" s="37">
        <v>1</v>
      </c>
      <c r="S142" s="37">
        <v>4</v>
      </c>
      <c r="T142" s="37">
        <v>1</v>
      </c>
      <c r="U142" s="37">
        <v>0</v>
      </c>
      <c r="V142" s="41">
        <v>12</v>
      </c>
    </row>
    <row r="143" spans="2:22" ht="15" x14ac:dyDescent="0.25">
      <c r="B143"/>
      <c r="C143"/>
      <c r="D143"/>
      <c r="E143"/>
      <c r="F143"/>
      <c r="G143"/>
      <c r="H143"/>
      <c r="I143"/>
      <c r="J143"/>
      <c r="K143"/>
      <c r="M143" s="26" t="s">
        <v>59</v>
      </c>
      <c r="N143" s="34">
        <v>32</v>
      </c>
      <c r="O143" s="38">
        <v>52</v>
      </c>
      <c r="P143" s="38">
        <v>149</v>
      </c>
      <c r="Q143" s="38">
        <v>187</v>
      </c>
      <c r="R143" s="38">
        <v>34</v>
      </c>
      <c r="S143" s="38">
        <v>157</v>
      </c>
      <c r="T143" s="38">
        <v>41</v>
      </c>
      <c r="U143" s="39">
        <v>54</v>
      </c>
      <c r="V143" s="41">
        <v>706</v>
      </c>
    </row>
    <row r="144" spans="2:22" ht="15" x14ac:dyDescent="0.25">
      <c r="B144"/>
      <c r="C144"/>
      <c r="D144"/>
      <c r="E144"/>
      <c r="F144"/>
      <c r="G144"/>
      <c r="H144"/>
      <c r="I144"/>
      <c r="J144"/>
      <c r="K144"/>
    </row>
    <row r="145" spans="2:11" ht="15" x14ac:dyDescent="0.25">
      <c r="B145"/>
      <c r="C145"/>
      <c r="D145"/>
      <c r="E145"/>
      <c r="F145"/>
      <c r="G145"/>
      <c r="H145"/>
      <c r="I145"/>
      <c r="J145"/>
      <c r="K145"/>
    </row>
    <row r="146" spans="2:11" ht="15" x14ac:dyDescent="0.25">
      <c r="B146"/>
      <c r="C146"/>
      <c r="D146"/>
      <c r="E146"/>
      <c r="F146"/>
      <c r="G146"/>
      <c r="H146"/>
      <c r="I146"/>
      <c r="J146"/>
      <c r="K146"/>
    </row>
    <row r="147" spans="2:11" ht="15" x14ac:dyDescent="0.25">
      <c r="B147"/>
      <c r="C147"/>
      <c r="D147"/>
      <c r="E147"/>
      <c r="F147"/>
      <c r="G147"/>
      <c r="H147"/>
      <c r="I147"/>
      <c r="J147"/>
      <c r="K147"/>
    </row>
    <row r="148" spans="2:11" ht="15" x14ac:dyDescent="0.25">
      <c r="B148"/>
      <c r="C148"/>
      <c r="D148"/>
      <c r="E148"/>
      <c r="F148"/>
      <c r="G148"/>
      <c r="H148"/>
      <c r="I148"/>
      <c r="J148"/>
      <c r="K148"/>
    </row>
    <row r="149" spans="2:11" ht="15" x14ac:dyDescent="0.25">
      <c r="B149"/>
      <c r="C149"/>
      <c r="D149"/>
      <c r="E149"/>
      <c r="F149"/>
      <c r="G149"/>
      <c r="H149"/>
      <c r="I149"/>
      <c r="J149"/>
      <c r="K149"/>
    </row>
    <row r="150" spans="2:11" ht="15" x14ac:dyDescent="0.25">
      <c r="B150"/>
      <c r="C150"/>
      <c r="D150"/>
      <c r="E150"/>
      <c r="F150"/>
      <c r="G150"/>
      <c r="H150"/>
      <c r="I150"/>
      <c r="J150"/>
      <c r="K150"/>
    </row>
    <row r="151" spans="2:11" ht="15" x14ac:dyDescent="0.25">
      <c r="B151"/>
      <c r="C151"/>
      <c r="D151"/>
      <c r="E151"/>
      <c r="F151"/>
      <c r="G151"/>
      <c r="H151"/>
      <c r="I151"/>
      <c r="J151"/>
      <c r="K151"/>
    </row>
    <row r="152" spans="2:11" ht="15" x14ac:dyDescent="0.25">
      <c r="B152"/>
      <c r="C152"/>
      <c r="D152"/>
      <c r="E152"/>
      <c r="F152"/>
      <c r="G152"/>
      <c r="H152"/>
      <c r="I152"/>
      <c r="J152"/>
      <c r="K152"/>
    </row>
    <row r="153" spans="2:11" ht="15" x14ac:dyDescent="0.25">
      <c r="B153"/>
      <c r="C153"/>
      <c r="D153"/>
      <c r="E153"/>
      <c r="F153"/>
      <c r="G153"/>
      <c r="H153"/>
      <c r="I153"/>
      <c r="J153"/>
      <c r="K153"/>
    </row>
    <row r="154" spans="2:11" ht="15" x14ac:dyDescent="0.25">
      <c r="B154"/>
      <c r="C154"/>
      <c r="D154"/>
      <c r="E154"/>
      <c r="F154"/>
      <c r="G154"/>
      <c r="H154"/>
      <c r="I154"/>
      <c r="J154"/>
      <c r="K154"/>
    </row>
    <row r="155" spans="2:11" ht="15" x14ac:dyDescent="0.25">
      <c r="B155"/>
      <c r="C155"/>
      <c r="D155"/>
      <c r="E155"/>
      <c r="F155"/>
      <c r="G155"/>
      <c r="H155"/>
      <c r="I155"/>
      <c r="J155"/>
      <c r="K155"/>
    </row>
    <row r="156" spans="2:11" ht="15" x14ac:dyDescent="0.25">
      <c r="B156"/>
      <c r="C156"/>
      <c r="D156"/>
      <c r="E156"/>
      <c r="F156"/>
      <c r="G156"/>
      <c r="H156"/>
      <c r="I156"/>
      <c r="J156"/>
      <c r="K156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K11"/>
  <sheetViews>
    <sheetView workbookViewId="0">
      <selection activeCell="AI17" sqref="AI17:AO17"/>
    </sheetView>
  </sheetViews>
  <sheetFormatPr baseColWidth="10" defaultRowHeight="15" x14ac:dyDescent="0.25"/>
  <cols>
    <col min="1" max="1" width="29.85546875" customWidth="1"/>
    <col min="3" max="3" width="13.140625" customWidth="1"/>
  </cols>
  <sheetData>
    <row r="1" spans="1:11" x14ac:dyDescent="0.25">
      <c r="C1" s="2" t="str">
        <f>Dashboard!B5</f>
        <v>Kärnten</v>
      </c>
      <c r="D1" s="92"/>
      <c r="E1" s="92"/>
      <c r="F1" s="92"/>
      <c r="G1" s="92"/>
      <c r="H1" s="92"/>
      <c r="I1" s="92"/>
      <c r="J1" s="92"/>
      <c r="K1" s="92"/>
    </row>
    <row r="2" spans="1:11" x14ac:dyDescent="0.25">
      <c r="A2" s="23" t="s">
        <v>28</v>
      </c>
      <c r="B2" s="23" t="s">
        <v>28</v>
      </c>
      <c r="C2">
        <f>VLOOKUP(A2,Daten!$B$45:$K$78,Dashboard!$B$7+1,FALSE)</f>
        <v>164</v>
      </c>
    </row>
    <row r="3" spans="1:11" ht="29.25" x14ac:dyDescent="0.25">
      <c r="A3" s="23" t="s">
        <v>36</v>
      </c>
      <c r="B3" s="1" t="s">
        <v>162</v>
      </c>
      <c r="C3" s="92">
        <f>VLOOKUP(A3,Daten!$B$45:$K$78,Dashboard!$B$7+1,FALSE)</f>
        <v>201</v>
      </c>
    </row>
    <row r="4" spans="1:11" x14ac:dyDescent="0.25">
      <c r="A4" s="23" t="s">
        <v>39</v>
      </c>
      <c r="B4" s="23" t="s">
        <v>39</v>
      </c>
      <c r="C4" s="92">
        <f>VLOOKUP(A4,Daten!$B$45:$K$78,Dashboard!$B$7+1,FALSE)</f>
        <v>20</v>
      </c>
    </row>
    <row r="5" spans="1:11" x14ac:dyDescent="0.25">
      <c r="A5" s="23" t="s">
        <v>40</v>
      </c>
      <c r="B5" s="23" t="s">
        <v>160</v>
      </c>
      <c r="C5" s="92">
        <f>VLOOKUP(A5,Daten!$B$45:$K$78,Dashboard!$B$7+1,FALSE)</f>
        <v>245</v>
      </c>
    </row>
    <row r="6" spans="1:11" x14ac:dyDescent="0.25">
      <c r="A6" s="23" t="s">
        <v>43</v>
      </c>
      <c r="B6" s="23" t="s">
        <v>43</v>
      </c>
      <c r="C6" s="92">
        <f>VLOOKUP(A6,Daten!$B$45:$K$78,Dashboard!$B$7+1,FALSE)</f>
        <v>268</v>
      </c>
    </row>
    <row r="7" spans="1:11" ht="29.25" x14ac:dyDescent="0.25">
      <c r="A7" s="23" t="s">
        <v>46</v>
      </c>
      <c r="B7" s="1" t="s">
        <v>163</v>
      </c>
      <c r="C7" s="92">
        <f>VLOOKUP(A7,Daten!$B$45:$K$78,Dashboard!$B$7+1,FALSE)</f>
        <v>290</v>
      </c>
    </row>
    <row r="8" spans="1:11" x14ac:dyDescent="0.25">
      <c r="A8" s="23" t="s">
        <v>50</v>
      </c>
      <c r="B8" s="23" t="s">
        <v>50</v>
      </c>
      <c r="C8" s="92">
        <f>VLOOKUP(A8,Daten!$B$45:$K$78,Dashboard!$B$7+1,FALSE)</f>
        <v>53</v>
      </c>
    </row>
    <row r="9" spans="1:11" x14ac:dyDescent="0.25">
      <c r="A9" s="23" t="s">
        <v>51</v>
      </c>
      <c r="B9" s="23" t="s">
        <v>161</v>
      </c>
      <c r="C9" s="92">
        <f>VLOOKUP(A9,Daten!$B$45:$K$78,Dashboard!$B$7+1,FALSE)</f>
        <v>70</v>
      </c>
    </row>
    <row r="10" spans="1:11" x14ac:dyDescent="0.25">
      <c r="A10" s="23" t="s">
        <v>55</v>
      </c>
      <c r="B10" s="23" t="s">
        <v>55</v>
      </c>
      <c r="C10" s="92">
        <f>VLOOKUP(A10,Daten!$B$45:$K$78,Dashboard!$B$7+1,FALSE)</f>
        <v>147</v>
      </c>
    </row>
    <row r="11" spans="1:11" x14ac:dyDescent="0.25">
      <c r="A11" s="22" t="s">
        <v>58</v>
      </c>
      <c r="B11" s="22" t="s">
        <v>58</v>
      </c>
      <c r="C11" s="92">
        <f>VLOOKUP(A11,Daten!$B$45:$K$78,Dashboard!$B$7+1,FALSE)</f>
        <v>68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4"/>
  <dimension ref="A1:C11"/>
  <sheetViews>
    <sheetView workbookViewId="0">
      <selection activeCell="AI17" sqref="AI17:AO17"/>
    </sheetView>
  </sheetViews>
  <sheetFormatPr baseColWidth="10" defaultRowHeight="15" x14ac:dyDescent="0.25"/>
  <cols>
    <col min="1" max="1" width="29.85546875" style="92" customWidth="1"/>
    <col min="2" max="2" width="11.42578125" style="92"/>
    <col min="3" max="3" width="13.140625" style="92" customWidth="1"/>
    <col min="4" max="16384" width="11.42578125" style="92"/>
  </cols>
  <sheetData>
    <row r="1" spans="1:3" x14ac:dyDescent="0.25">
      <c r="C1" s="2" t="str">
        <f>Dashboard!B5</f>
        <v>Kärnten</v>
      </c>
    </row>
    <row r="2" spans="1:3" x14ac:dyDescent="0.25">
      <c r="A2" s="23" t="s">
        <v>28</v>
      </c>
      <c r="B2" s="23" t="s">
        <v>28</v>
      </c>
      <c r="C2" s="92">
        <f>VLOOKUP(A2,Daten!$B$83:$K$118,Dashboard!$B$7+1,FALSE)</f>
        <v>619</v>
      </c>
    </row>
    <row r="3" spans="1:3" ht="29.25" x14ac:dyDescent="0.25">
      <c r="A3" s="23" t="s">
        <v>36</v>
      </c>
      <c r="B3" s="1" t="s">
        <v>162</v>
      </c>
      <c r="C3" s="92">
        <f>VLOOKUP(A3,Daten!$B$83:$K$118,Dashboard!$B$7+1,FALSE)</f>
        <v>384</v>
      </c>
    </row>
    <row r="4" spans="1:3" x14ac:dyDescent="0.25">
      <c r="A4" s="23" t="s">
        <v>39</v>
      </c>
      <c r="B4" s="23" t="s">
        <v>39</v>
      </c>
      <c r="C4" s="92">
        <f>VLOOKUP(A4,Daten!$B$83:$K$118,Dashboard!$B$7+1,FALSE)</f>
        <v>84</v>
      </c>
    </row>
    <row r="5" spans="1:3" x14ac:dyDescent="0.25">
      <c r="A5" s="23" t="s">
        <v>40</v>
      </c>
      <c r="B5" s="23" t="s">
        <v>160</v>
      </c>
      <c r="C5" s="92">
        <f>VLOOKUP(A5,Daten!$B$83:$K$118,Dashboard!$B$7+1,FALSE)</f>
        <v>922</v>
      </c>
    </row>
    <row r="6" spans="1:3" x14ac:dyDescent="0.25">
      <c r="A6" s="23" t="s">
        <v>43</v>
      </c>
      <c r="B6" s="23" t="s">
        <v>43</v>
      </c>
      <c r="C6" s="92">
        <f>VLOOKUP(A6,Daten!$B$83:$K$118,Dashboard!$B$7+1,FALSE)</f>
        <v>631</v>
      </c>
    </row>
    <row r="7" spans="1:3" ht="29.25" x14ac:dyDescent="0.25">
      <c r="A7" s="23" t="s">
        <v>46</v>
      </c>
      <c r="B7" s="1" t="s">
        <v>163</v>
      </c>
      <c r="C7" s="92">
        <f>VLOOKUP(A7,Daten!$B$83:$K$118,Dashboard!$B$7+1,FALSE)</f>
        <v>1198</v>
      </c>
    </row>
    <row r="8" spans="1:3" x14ac:dyDescent="0.25">
      <c r="A8" s="23" t="s">
        <v>50</v>
      </c>
      <c r="B8" s="23" t="s">
        <v>50</v>
      </c>
      <c r="C8" s="92">
        <f>VLOOKUP(A8,Daten!$B$83:$K$118,Dashboard!$B$7+1,FALSE)</f>
        <v>571</v>
      </c>
    </row>
    <row r="9" spans="1:3" x14ac:dyDescent="0.25">
      <c r="A9" s="23" t="s">
        <v>51</v>
      </c>
      <c r="B9" s="23" t="s">
        <v>161</v>
      </c>
      <c r="C9" s="92">
        <f>VLOOKUP(A9,Daten!$B$83:$K$118,Dashboard!$B$7+1,FALSE)</f>
        <v>247</v>
      </c>
    </row>
    <row r="10" spans="1:3" x14ac:dyDescent="0.25">
      <c r="A10" s="23" t="s">
        <v>55</v>
      </c>
      <c r="B10" s="23" t="s">
        <v>55</v>
      </c>
      <c r="C10" s="92">
        <f>VLOOKUP(A10,Daten!$B$83:$K$118,Dashboard!$B$7+1,FALSE)</f>
        <v>882</v>
      </c>
    </row>
    <row r="11" spans="1:3" x14ac:dyDescent="0.25">
      <c r="A11" s="22" t="s">
        <v>58</v>
      </c>
      <c r="B11" s="22" t="s">
        <v>58</v>
      </c>
      <c r="C11" s="92">
        <f>VLOOKUP(A11,Daten!$B$83:$K$118,Dashboard!$B$7+1,FALSE)</f>
        <v>234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 filterMode="1"/>
  <dimension ref="A2:F98"/>
  <sheetViews>
    <sheetView workbookViewId="0">
      <selection activeCell="AI17" sqref="AI17:AO17"/>
    </sheetView>
  </sheetViews>
  <sheetFormatPr baseColWidth="10" defaultRowHeight="15" x14ac:dyDescent="0.25"/>
  <cols>
    <col min="1" max="1" width="45" customWidth="1"/>
    <col min="2" max="2" width="13.42578125" customWidth="1"/>
    <col min="6" max="6" width="16.140625" customWidth="1"/>
  </cols>
  <sheetData>
    <row r="2" spans="1:6" ht="15" customHeight="1" x14ac:dyDescent="0.25">
      <c r="A2" s="42" t="s">
        <v>1</v>
      </c>
    </row>
    <row r="3" spans="1:6" ht="15" customHeight="1" x14ac:dyDescent="0.25">
      <c r="A3" s="43" t="s">
        <v>60</v>
      </c>
    </row>
    <row r="4" spans="1:6" ht="15" customHeight="1" x14ac:dyDescent="0.25">
      <c r="A4" s="43" t="s">
        <v>61</v>
      </c>
    </row>
    <row r="5" spans="1:6" ht="15" customHeight="1" x14ac:dyDescent="0.25">
      <c r="A5" s="43" t="s">
        <v>62</v>
      </c>
    </row>
    <row r="6" spans="1:6" x14ac:dyDescent="0.25">
      <c r="A6" s="43" t="s">
        <v>63</v>
      </c>
    </row>
    <row r="7" spans="1:6" x14ac:dyDescent="0.25">
      <c r="A7" s="43" t="s">
        <v>64</v>
      </c>
    </row>
    <row r="8" spans="1:6" x14ac:dyDescent="0.25">
      <c r="A8" s="43" t="s">
        <v>65</v>
      </c>
    </row>
    <row r="9" spans="1:6" ht="15" customHeight="1" x14ac:dyDescent="0.25">
      <c r="A9" s="43" t="s">
        <v>66</v>
      </c>
    </row>
    <row r="10" spans="1:6" x14ac:dyDescent="0.25">
      <c r="A10" s="44" t="s">
        <v>67</v>
      </c>
    </row>
    <row r="14" spans="1:6" ht="28.5" x14ac:dyDescent="0.25">
      <c r="B14" s="45" t="s">
        <v>73</v>
      </c>
      <c r="C14" s="46" t="s">
        <v>76</v>
      </c>
      <c r="D14" s="46" t="s">
        <v>74</v>
      </c>
      <c r="E14" s="46" t="s">
        <v>77</v>
      </c>
      <c r="F14" s="46" t="s">
        <v>75</v>
      </c>
    </row>
    <row r="19" spans="1:4" x14ac:dyDescent="0.25">
      <c r="A19" t="s">
        <v>158</v>
      </c>
      <c r="B19" t="s">
        <v>84</v>
      </c>
      <c r="C19" t="s">
        <v>85</v>
      </c>
      <c r="D19" t="s">
        <v>159</v>
      </c>
    </row>
    <row r="20" spans="1:4" hidden="1" x14ac:dyDescent="0.25">
      <c r="A20" s="64" t="str">
        <f>'Stellenandrang RGSen'!A6</f>
        <v>01 - Techniker/innen f. Landw., landw. Förderungsbeamt(e)innen</v>
      </c>
      <c r="B20" s="12">
        <f>'Stellenandrang RGSen'!AA6</f>
        <v>0</v>
      </c>
      <c r="C20" s="12">
        <f>'Stellenandrang RGSen'!AB6</f>
        <v>0</v>
      </c>
      <c r="D20" s="12">
        <f>SUM(B20:C20)</f>
        <v>0</v>
      </c>
    </row>
    <row r="21" spans="1:4" x14ac:dyDescent="0.25">
      <c r="A21" s="73" t="str">
        <f>'Stellenandrang RGSen'!A7</f>
        <v>02 - Ackerbau-, Tierzucht-, Gartenbauberufe</v>
      </c>
      <c r="B21" s="12">
        <f>'Stellenandrang RGSen'!AA7</f>
        <v>6</v>
      </c>
      <c r="C21" s="12">
        <f>'Stellenandrang RGSen'!AB7</f>
        <v>6</v>
      </c>
      <c r="D21" s="12">
        <f t="shared" ref="D21:D84" si="0">SUM(B21:C21)</f>
        <v>12</v>
      </c>
    </row>
    <row r="22" spans="1:4" hidden="1" x14ac:dyDescent="0.25">
      <c r="A22" s="73" t="str">
        <f>'Stellenandrang RGSen'!A8</f>
        <v>05 - Techniker/innen für Forstwirtschaft</v>
      </c>
      <c r="B22" s="12">
        <f>'Stellenandrang RGSen'!AA8</f>
        <v>0</v>
      </c>
      <c r="C22" s="12">
        <f>'Stellenandrang RGSen'!AB8</f>
        <v>0</v>
      </c>
      <c r="D22" s="12">
        <f t="shared" si="0"/>
        <v>0</v>
      </c>
    </row>
    <row r="23" spans="1:4" x14ac:dyDescent="0.25">
      <c r="A23" s="73" t="str">
        <f>'Stellenandrang RGSen'!A9</f>
        <v>06 - Forstarbeiter/innen, Jagd-, Fischerberufe</v>
      </c>
      <c r="B23" s="12">
        <f>'Stellenandrang RGSen'!AA9</f>
        <v>0</v>
      </c>
      <c r="C23" s="12">
        <f>'Stellenandrang RGSen'!AB9</f>
        <v>0</v>
      </c>
      <c r="D23" s="12">
        <f t="shared" si="0"/>
        <v>0</v>
      </c>
    </row>
    <row r="24" spans="1:4" hidden="1" x14ac:dyDescent="0.25">
      <c r="A24" s="73" t="str">
        <f>'Stellenandrang RGSen'!A10</f>
        <v>10 - Bergleute und verwandte Berufe</v>
      </c>
      <c r="B24" s="12">
        <f>'Stellenandrang RGSen'!AA10</f>
        <v>0</v>
      </c>
      <c r="C24" s="12">
        <f>'Stellenandrang RGSen'!AB10</f>
        <v>0</v>
      </c>
      <c r="D24" s="12">
        <f t="shared" si="0"/>
        <v>0</v>
      </c>
    </row>
    <row r="25" spans="1:4" hidden="1" x14ac:dyDescent="0.25">
      <c r="A25" s="73" t="str">
        <f>'Stellenandrang RGSen'!A11</f>
        <v>11 - Erdöl- und Erdgasgewinner/innen, übrige Tiefbohrer/innen</v>
      </c>
      <c r="B25" s="12">
        <f>'Stellenandrang RGSen'!AA11</f>
        <v>0</v>
      </c>
      <c r="C25" s="12">
        <f>'Stellenandrang RGSen'!AB11</f>
        <v>0</v>
      </c>
      <c r="D25" s="12">
        <f t="shared" si="0"/>
        <v>0</v>
      </c>
    </row>
    <row r="26" spans="1:4" hidden="1" x14ac:dyDescent="0.25">
      <c r="A26" s="73" t="str">
        <f>'Stellenandrang RGSen'!A12</f>
        <v>12 - Steingewinner/in</v>
      </c>
      <c r="B26" s="12">
        <f>'Stellenandrang RGSen'!AA12</f>
        <v>0</v>
      </c>
      <c r="C26" s="12">
        <f>'Stellenandrang RGSen'!AB12</f>
        <v>0</v>
      </c>
      <c r="D26" s="12">
        <f t="shared" si="0"/>
        <v>0</v>
      </c>
    </row>
    <row r="27" spans="1:4" x14ac:dyDescent="0.25">
      <c r="A27" s="73" t="str">
        <f>'Stellenandrang RGSen'!A13</f>
        <v>13 - Steinbearbeiter/innen und verwandte Berufe</v>
      </c>
      <c r="B27" s="12">
        <f>'Stellenandrang RGSen'!AA13</f>
        <v>0</v>
      </c>
      <c r="C27" s="12">
        <f>'Stellenandrang RGSen'!AB13</f>
        <v>0</v>
      </c>
      <c r="D27" s="12">
        <f t="shared" si="0"/>
        <v>0</v>
      </c>
    </row>
    <row r="28" spans="1:4" hidden="1" x14ac:dyDescent="0.25">
      <c r="A28" s="73" t="str">
        <f>'Stellenandrang RGSen'!A14</f>
        <v>14 - Ziegelmacher/innen, Keramiker/innen</v>
      </c>
      <c r="B28" s="12">
        <f>'Stellenandrang RGSen'!AA14</f>
        <v>0</v>
      </c>
      <c r="C28" s="12">
        <f>'Stellenandrang RGSen'!AB14</f>
        <v>2</v>
      </c>
      <c r="D28" s="12">
        <f t="shared" si="0"/>
        <v>2</v>
      </c>
    </row>
    <row r="29" spans="1:4" hidden="1" x14ac:dyDescent="0.25">
      <c r="A29" s="73" t="str">
        <f>'Stellenandrang RGSen'!A15</f>
        <v>15 - Glasmacher/innen, Glasbearbeiter/innen</v>
      </c>
      <c r="B29" s="12">
        <f>'Stellenandrang RGSen'!AA15</f>
        <v>0</v>
      </c>
      <c r="C29" s="12">
        <f>'Stellenandrang RGSen'!AB15</f>
        <v>0</v>
      </c>
      <c r="D29" s="12">
        <f t="shared" si="0"/>
        <v>0</v>
      </c>
    </row>
    <row r="30" spans="1:4" x14ac:dyDescent="0.25">
      <c r="A30" s="73" t="str">
        <f>'Stellenandrang RGSen'!A16</f>
        <v>16 - Bauberufe</v>
      </c>
      <c r="B30" s="12">
        <f>'Stellenandrang RGSen'!AA16</f>
        <v>22</v>
      </c>
      <c r="C30" s="12">
        <f>'Stellenandrang RGSen'!AB16</f>
        <v>29</v>
      </c>
      <c r="D30" s="12">
        <f t="shared" si="0"/>
        <v>51</v>
      </c>
    </row>
    <row r="31" spans="1:4" x14ac:dyDescent="0.25">
      <c r="A31" s="73" t="str">
        <f>'Stellenandrang RGSen'!A17</f>
        <v>17 - Bauberufe</v>
      </c>
      <c r="B31" s="12">
        <f>'Stellenandrang RGSen'!AA17</f>
        <v>24</v>
      </c>
      <c r="C31" s="12">
        <f>'Stellenandrang RGSen'!AB17</f>
        <v>46</v>
      </c>
      <c r="D31" s="12">
        <f t="shared" si="0"/>
        <v>70</v>
      </c>
    </row>
    <row r="32" spans="1:4" hidden="1" x14ac:dyDescent="0.25">
      <c r="A32" s="73" t="str">
        <f>'Stellenandrang RGSen'!A18</f>
        <v>18 - Eisen-, Metallgewinner/innen, Walzer/innen, Gießer/innen</v>
      </c>
      <c r="B32" s="12">
        <f>'Stellenandrang RGSen'!AA18</f>
        <v>0</v>
      </c>
      <c r="C32" s="12">
        <f>'Stellenandrang RGSen'!AB18</f>
        <v>0</v>
      </c>
      <c r="D32" s="12">
        <f t="shared" si="0"/>
        <v>0</v>
      </c>
    </row>
    <row r="33" spans="1:4" x14ac:dyDescent="0.25">
      <c r="A33" s="73" t="str">
        <f>'Stellenandrang RGSen'!A19</f>
        <v>19 - Schmied(e)innen, Schlosser/innen, Werkzeugmacher/innen</v>
      </c>
      <c r="B33" s="12">
        <f>'Stellenandrang RGSen'!AA19</f>
        <v>17</v>
      </c>
      <c r="C33" s="12">
        <f>'Stellenandrang RGSen'!AB19</f>
        <v>34</v>
      </c>
      <c r="D33" s="12">
        <f t="shared" si="0"/>
        <v>51</v>
      </c>
    </row>
    <row r="34" spans="1:4" x14ac:dyDescent="0.25">
      <c r="A34" s="73" t="str">
        <f>'Stellenandrang RGSen'!A20</f>
        <v>20 - Maschineneinrichter/innen, Berufe der masch. Metallbearb.</v>
      </c>
      <c r="B34" s="12">
        <f>'Stellenandrang RGSen'!AA20</f>
        <v>2</v>
      </c>
      <c r="C34" s="12">
        <f>'Stellenandrang RGSen'!AB20</f>
        <v>6</v>
      </c>
      <c r="D34" s="12">
        <f t="shared" si="0"/>
        <v>8</v>
      </c>
    </row>
    <row r="35" spans="1:4" x14ac:dyDescent="0.25">
      <c r="A35" s="73" t="str">
        <f>'Stellenandrang RGSen'!A21</f>
        <v>21 - Spengler/innen, Rohrinstallateure, Metallverbinder/innen</v>
      </c>
      <c r="B35" s="12">
        <f>'Stellenandrang RGSen'!AA21</f>
        <v>19</v>
      </c>
      <c r="C35" s="12">
        <f>'Stellenandrang RGSen'!AB21</f>
        <v>30</v>
      </c>
      <c r="D35" s="12">
        <f t="shared" si="0"/>
        <v>49</v>
      </c>
    </row>
    <row r="36" spans="1:4" x14ac:dyDescent="0.25">
      <c r="A36" s="73" t="str">
        <f>'Stellenandrang RGSen'!A22</f>
        <v>22 - Mechaniker/innen u. verwandte Ber., Schmuckwarenmacher/innen</v>
      </c>
      <c r="B36" s="12">
        <f>'Stellenandrang RGSen'!AA22</f>
        <v>44</v>
      </c>
      <c r="C36" s="12">
        <f>'Stellenandrang RGSen'!AB22</f>
        <v>31</v>
      </c>
      <c r="D36" s="12">
        <f t="shared" si="0"/>
        <v>75</v>
      </c>
    </row>
    <row r="37" spans="1:4" x14ac:dyDescent="0.25">
      <c r="A37" s="73" t="str">
        <f>'Stellenandrang RGSen'!A23</f>
        <v>23 - Übrige Metallwarenmacher/innen,Met.-oberflächenveredler/innen</v>
      </c>
      <c r="B37" s="12">
        <f>'Stellenandrang RGSen'!AA23</f>
        <v>0</v>
      </c>
      <c r="C37" s="12">
        <f>'Stellenandrang RGSen'!AB23</f>
        <v>1</v>
      </c>
      <c r="D37" s="12">
        <f t="shared" si="0"/>
        <v>1</v>
      </c>
    </row>
    <row r="38" spans="1:4" x14ac:dyDescent="0.25">
      <c r="A38" s="73" t="str">
        <f>'Stellenandrang RGSen'!A24</f>
        <v>24 - Elektriker/innen</v>
      </c>
      <c r="B38" s="12">
        <f>'Stellenandrang RGSen'!AA24</f>
        <v>34</v>
      </c>
      <c r="C38" s="12">
        <f>'Stellenandrang RGSen'!AB24</f>
        <v>15</v>
      </c>
      <c r="D38" s="12">
        <f t="shared" si="0"/>
        <v>49</v>
      </c>
    </row>
    <row r="39" spans="1:4" x14ac:dyDescent="0.25">
      <c r="A39" s="73" t="str">
        <f>'Stellenandrang RGSen'!A25</f>
        <v>25 - Holzverarbeiter/innen</v>
      </c>
      <c r="B39" s="12">
        <f>'Stellenandrang RGSen'!AA25</f>
        <v>7</v>
      </c>
      <c r="C39" s="12">
        <f>'Stellenandrang RGSen'!AB25</f>
        <v>25</v>
      </c>
      <c r="D39" s="12">
        <f t="shared" si="0"/>
        <v>32</v>
      </c>
    </row>
    <row r="40" spans="1:4" hidden="1" x14ac:dyDescent="0.25">
      <c r="A40" s="73" t="str">
        <f>'Stellenandrang RGSen'!A26</f>
        <v>26 - Verwandte Berufe der Holzverarbeiter/innen</v>
      </c>
      <c r="B40" s="12">
        <f>'Stellenandrang RGSen'!AA26</f>
        <v>1</v>
      </c>
      <c r="C40" s="12">
        <f>'Stellenandrang RGSen'!AB26</f>
        <v>1</v>
      </c>
      <c r="D40" s="12">
        <f t="shared" si="0"/>
        <v>2</v>
      </c>
    </row>
    <row r="41" spans="1:4" hidden="1" x14ac:dyDescent="0.25">
      <c r="A41" s="73" t="str">
        <f>'Stellenandrang RGSen'!A27</f>
        <v>27 - Ledererzeuger/innen und Lederbearbeiter/innen</v>
      </c>
      <c r="B41" s="12">
        <f>'Stellenandrang RGSen'!AA27</f>
        <v>0</v>
      </c>
      <c r="C41" s="12">
        <f>'Stellenandrang RGSen'!AB27</f>
        <v>0</v>
      </c>
      <c r="D41" s="12">
        <f t="shared" si="0"/>
        <v>0</v>
      </c>
    </row>
    <row r="42" spans="1:4" hidden="1" x14ac:dyDescent="0.25">
      <c r="A42" s="73" t="str">
        <f>'Stellenandrang RGSen'!A28</f>
        <v>28 - Textilberufe</v>
      </c>
      <c r="B42" s="12">
        <f>'Stellenandrang RGSen'!AA28</f>
        <v>0</v>
      </c>
      <c r="C42" s="12">
        <f>'Stellenandrang RGSen'!AB28</f>
        <v>0</v>
      </c>
      <c r="D42" s="12">
        <f t="shared" si="0"/>
        <v>0</v>
      </c>
    </row>
    <row r="43" spans="1:4" hidden="1" x14ac:dyDescent="0.25">
      <c r="A43" s="73" t="str">
        <f>'Stellenandrang RGSen'!A29</f>
        <v>29 - Textilberufe</v>
      </c>
      <c r="B43" s="12">
        <f>'Stellenandrang RGSen'!AA29</f>
        <v>0</v>
      </c>
      <c r="C43" s="12">
        <f>'Stellenandrang RGSen'!AB29</f>
        <v>0</v>
      </c>
      <c r="D43" s="12">
        <f t="shared" si="0"/>
        <v>0</v>
      </c>
    </row>
    <row r="44" spans="1:4" x14ac:dyDescent="0.25">
      <c r="A44" s="73" t="str">
        <f>'Stellenandrang RGSen'!A30</f>
        <v>30 - Bekleidungshersteller/innen, andere Textilverarbeiter/innen</v>
      </c>
      <c r="B44" s="12">
        <f>'Stellenandrang RGSen'!AA30</f>
        <v>2</v>
      </c>
      <c r="C44" s="12">
        <f>'Stellenandrang RGSen'!AB30</f>
        <v>1</v>
      </c>
      <c r="D44" s="12">
        <f t="shared" si="0"/>
        <v>3</v>
      </c>
    </row>
    <row r="45" spans="1:4" x14ac:dyDescent="0.25">
      <c r="A45" s="73" t="str">
        <f>'Stellenandrang RGSen'!A31</f>
        <v>31 - Bekleidungshersteller/innen, andere Textilverarbeiter/innen</v>
      </c>
      <c r="B45" s="12">
        <f>'Stellenandrang RGSen'!AA31</f>
        <v>0</v>
      </c>
      <c r="C45" s="12">
        <f>'Stellenandrang RGSen'!AB31</f>
        <v>5</v>
      </c>
      <c r="D45" s="12">
        <f t="shared" si="0"/>
        <v>5</v>
      </c>
    </row>
    <row r="46" spans="1:4" hidden="1" x14ac:dyDescent="0.25">
      <c r="A46" s="73" t="str">
        <f>'Stellenandrang RGSen'!A32</f>
        <v>32 - Schuhmacher/innen, Schuharbeiter/innen</v>
      </c>
      <c r="B46" s="12">
        <f>'Stellenandrang RGSen'!AA32</f>
        <v>0</v>
      </c>
      <c r="C46" s="12">
        <f>'Stellenandrang RGSen'!AB32</f>
        <v>0</v>
      </c>
      <c r="D46" s="12">
        <f t="shared" si="0"/>
        <v>0</v>
      </c>
    </row>
    <row r="47" spans="1:4" x14ac:dyDescent="0.25">
      <c r="A47" s="73" t="str">
        <f>'Stellenandrang RGSen'!A33</f>
        <v>33 - Holzstoff-, Papierhersteller/innen, Papierverarbeiter/innen</v>
      </c>
      <c r="B47" s="12">
        <f>'Stellenandrang RGSen'!AA33</f>
        <v>0</v>
      </c>
      <c r="C47" s="12">
        <f>'Stellenandrang RGSen'!AB33</f>
        <v>2</v>
      </c>
      <c r="D47" s="12">
        <f t="shared" si="0"/>
        <v>2</v>
      </c>
    </row>
    <row r="48" spans="1:4" x14ac:dyDescent="0.25">
      <c r="A48" s="73" t="str">
        <f>'Stellenandrang RGSen'!A34</f>
        <v>34 - Grafische Berufe</v>
      </c>
      <c r="B48" s="12">
        <f>'Stellenandrang RGSen'!AA34</f>
        <v>0</v>
      </c>
      <c r="C48" s="12">
        <f>'Stellenandrang RGSen'!AB34</f>
        <v>5</v>
      </c>
      <c r="D48" s="12">
        <f t="shared" si="0"/>
        <v>5</v>
      </c>
    </row>
    <row r="49" spans="1:4" x14ac:dyDescent="0.25">
      <c r="A49" s="73" t="str">
        <f>'Stellenandrang RGSen'!A35</f>
        <v>35 - Chemie-, Gummiarbeiter/innen, Kunststoffverarbeiter/innen</v>
      </c>
      <c r="B49" s="12">
        <f>'Stellenandrang RGSen'!AA35</f>
        <v>0</v>
      </c>
      <c r="C49" s="12">
        <f>'Stellenandrang RGSen'!AB35</f>
        <v>2</v>
      </c>
      <c r="D49" s="12">
        <f t="shared" si="0"/>
        <v>2</v>
      </c>
    </row>
    <row r="50" spans="1:4" x14ac:dyDescent="0.25">
      <c r="A50" s="73" t="str">
        <f>'Stellenandrang RGSen'!A36</f>
        <v>36 - Nahrungs- und Genußmittelhersteller/innen</v>
      </c>
      <c r="B50" s="12">
        <f>'Stellenandrang RGSen'!AA36</f>
        <v>7</v>
      </c>
      <c r="C50" s="12">
        <f>'Stellenandrang RGSen'!AB36</f>
        <v>26</v>
      </c>
      <c r="D50" s="12">
        <f t="shared" si="0"/>
        <v>33</v>
      </c>
    </row>
    <row r="51" spans="1:4" hidden="1" x14ac:dyDescent="0.25">
      <c r="A51" s="73" t="str">
        <f>'Stellenandrang RGSen'!A37</f>
        <v>37 - Nahrungs- und Genußmittelhersteller/innen</v>
      </c>
      <c r="B51" s="12">
        <f>'Stellenandrang RGSen'!AA37</f>
        <v>0</v>
      </c>
      <c r="C51" s="12">
        <f>'Stellenandrang RGSen'!AB37</f>
        <v>0</v>
      </c>
      <c r="D51" s="12">
        <f t="shared" si="0"/>
        <v>0</v>
      </c>
    </row>
    <row r="52" spans="1:4" hidden="1" x14ac:dyDescent="0.25">
      <c r="A52" s="73" t="str">
        <f>'Stellenandrang RGSen'!A38</f>
        <v>38 - Maschinist(en)innen, Heizer/innen</v>
      </c>
      <c r="B52" s="12">
        <f>'Stellenandrang RGSen'!AA38</f>
        <v>0</v>
      </c>
      <c r="C52" s="12">
        <f>'Stellenandrang RGSen'!AB38</f>
        <v>0</v>
      </c>
      <c r="D52" s="12">
        <f t="shared" si="0"/>
        <v>0</v>
      </c>
    </row>
    <row r="53" spans="1:4" x14ac:dyDescent="0.25">
      <c r="A53" s="73" t="str">
        <f>'Stellenandrang RGSen'!A39</f>
        <v>39 - Hilfsberufe allgemeiner Art</v>
      </c>
      <c r="B53" s="12">
        <f>'Stellenandrang RGSen'!AA39</f>
        <v>18</v>
      </c>
      <c r="C53" s="12">
        <f>'Stellenandrang RGSen'!AB39</f>
        <v>0</v>
      </c>
      <c r="D53" s="12">
        <f t="shared" si="0"/>
        <v>18</v>
      </c>
    </row>
    <row r="54" spans="1:4" x14ac:dyDescent="0.25">
      <c r="A54" s="73" t="str">
        <f>'Stellenandrang RGSen'!A40</f>
        <v>40 - Händler/innen, Ein- und Verkäufer/innen</v>
      </c>
      <c r="B54" s="12">
        <f>'Stellenandrang RGSen'!AA40</f>
        <v>87</v>
      </c>
      <c r="C54" s="12">
        <f>'Stellenandrang RGSen'!AB40</f>
        <v>109</v>
      </c>
      <c r="D54" s="12">
        <f t="shared" si="0"/>
        <v>196</v>
      </c>
    </row>
    <row r="55" spans="1:4" x14ac:dyDescent="0.25">
      <c r="A55" s="73" t="str">
        <f>'Stellenandrang RGSen'!A41</f>
        <v>41 - Handelsvertreter/innen, Werbefachl.,Vermitt. u. verw. Berufe</v>
      </c>
      <c r="B55" s="12">
        <f>'Stellenandrang RGSen'!AA41</f>
        <v>2</v>
      </c>
      <c r="C55" s="12">
        <f>'Stellenandrang RGSen'!AB41</f>
        <v>1</v>
      </c>
      <c r="D55" s="12">
        <f t="shared" si="0"/>
        <v>3</v>
      </c>
    </row>
    <row r="56" spans="1:4" x14ac:dyDescent="0.25">
      <c r="A56" s="73" t="str">
        <f>'Stellenandrang RGSen'!A42</f>
        <v>42 - Landverkehrsberufe</v>
      </c>
      <c r="B56" s="12">
        <f>'Stellenandrang RGSen'!AA42</f>
        <v>0</v>
      </c>
      <c r="C56" s="12">
        <f>'Stellenandrang RGSen'!AB42</f>
        <v>0</v>
      </c>
      <c r="D56" s="12">
        <f t="shared" si="0"/>
        <v>0</v>
      </c>
    </row>
    <row r="57" spans="1:4" x14ac:dyDescent="0.25">
      <c r="A57" s="73" t="str">
        <f>'Stellenandrang RGSen'!A43</f>
        <v>43 - Wasserverkehrsberufe</v>
      </c>
      <c r="B57" s="12">
        <f>'Stellenandrang RGSen'!AA43</f>
        <v>0</v>
      </c>
      <c r="C57" s="12">
        <f>'Stellenandrang RGSen'!AB43</f>
        <v>1</v>
      </c>
      <c r="D57" s="12">
        <f t="shared" si="0"/>
        <v>1</v>
      </c>
    </row>
    <row r="58" spans="1:4" hidden="1" x14ac:dyDescent="0.25">
      <c r="A58" s="73" t="str">
        <f>'Stellenandrang RGSen'!A44</f>
        <v>44 - Luftverkehrsberufe</v>
      </c>
      <c r="B58" s="12">
        <f>'Stellenandrang RGSen'!AA44</f>
        <v>0</v>
      </c>
      <c r="C58" s="12">
        <f>'Stellenandrang RGSen'!AB44</f>
        <v>0</v>
      </c>
      <c r="D58" s="12">
        <f t="shared" si="0"/>
        <v>0</v>
      </c>
    </row>
    <row r="59" spans="1:4" hidden="1" x14ac:dyDescent="0.25">
      <c r="A59" s="73" t="str">
        <f>'Stellenandrang RGSen'!A45</f>
        <v>45 - Nachrichtenverkehrsberufe</v>
      </c>
      <c r="B59" s="12">
        <f>'Stellenandrang RGSen'!AA45</f>
        <v>0</v>
      </c>
      <c r="C59" s="12">
        <f>'Stellenandrang RGSen'!AB45</f>
        <v>1</v>
      </c>
      <c r="D59" s="12">
        <f t="shared" si="0"/>
        <v>1</v>
      </c>
    </row>
    <row r="60" spans="1:4" x14ac:dyDescent="0.25">
      <c r="A60" s="73" t="str">
        <f>'Stellenandrang RGSen'!A46</f>
        <v>46 - Speditions-, Fremdenverkehrsfachleute (m./w.)</v>
      </c>
      <c r="B60" s="12">
        <f>'Stellenandrang RGSen'!AA46</f>
        <v>2</v>
      </c>
      <c r="C60" s="12">
        <f>'Stellenandrang RGSen'!AB46</f>
        <v>3</v>
      </c>
      <c r="D60" s="12">
        <f t="shared" si="0"/>
        <v>5</v>
      </c>
    </row>
    <row r="61" spans="1:4" hidden="1" x14ac:dyDescent="0.25">
      <c r="A61" s="73" t="str">
        <f>'Stellenandrang RGSen'!A47</f>
        <v>47 - Transportarbeiter/innen</v>
      </c>
      <c r="B61" s="12">
        <f>'Stellenandrang RGSen'!AA47</f>
        <v>0</v>
      </c>
      <c r="C61" s="12">
        <f>'Stellenandrang RGSen'!AB47</f>
        <v>0</v>
      </c>
      <c r="D61" s="12">
        <f t="shared" si="0"/>
        <v>0</v>
      </c>
    </row>
    <row r="62" spans="1:4" hidden="1" x14ac:dyDescent="0.25">
      <c r="A62" s="73" t="str">
        <f>'Stellenandrang RGSen'!A48</f>
        <v>48 - Boten, Amts-, Büro- und Geschäftsdiener/innen</v>
      </c>
      <c r="B62" s="12">
        <f>'Stellenandrang RGSen'!AA48</f>
        <v>0</v>
      </c>
      <c r="C62" s="12">
        <f>'Stellenandrang RGSen'!AB48</f>
        <v>0</v>
      </c>
      <c r="D62" s="12">
        <f t="shared" si="0"/>
        <v>0</v>
      </c>
    </row>
    <row r="63" spans="1:4" hidden="1" x14ac:dyDescent="0.25">
      <c r="A63" s="73" t="str">
        <f>'Stellenandrang RGSen'!A49</f>
        <v>50 - Hoteliers (m./w.), Gastwirt(e)innen und verw. leit. Berufe</v>
      </c>
      <c r="B63" s="12">
        <f>'Stellenandrang RGSen'!AA49</f>
        <v>0</v>
      </c>
      <c r="C63" s="12">
        <f>'Stellenandrang RGSen'!AB49</f>
        <v>0</v>
      </c>
      <c r="D63" s="12">
        <f t="shared" si="0"/>
        <v>0</v>
      </c>
    </row>
    <row r="64" spans="1:4" x14ac:dyDescent="0.25">
      <c r="A64" s="73" t="str">
        <f>'Stellenandrang RGSen'!A50</f>
        <v>51 - Hotel- und Gaststättenberufe anderer Art</v>
      </c>
      <c r="B64" s="12">
        <f>'Stellenandrang RGSen'!AA50</f>
        <v>16</v>
      </c>
      <c r="C64" s="12">
        <f>'Stellenandrang RGSen'!AB50</f>
        <v>65</v>
      </c>
      <c r="D64" s="12">
        <f t="shared" si="0"/>
        <v>81</v>
      </c>
    </row>
    <row r="65" spans="1:4" x14ac:dyDescent="0.25">
      <c r="A65" s="73" t="str">
        <f>'Stellenandrang RGSen'!A51</f>
        <v>52 - Köch(e)innen, Küchengehilf(en)innen</v>
      </c>
      <c r="B65" s="12">
        <f>'Stellenandrang RGSen'!AA51</f>
        <v>11</v>
      </c>
      <c r="C65" s="12">
        <f>'Stellenandrang RGSen'!AB51</f>
        <v>65</v>
      </c>
      <c r="D65" s="12">
        <f t="shared" si="0"/>
        <v>76</v>
      </c>
    </row>
    <row r="66" spans="1:4" hidden="1" x14ac:dyDescent="0.25">
      <c r="A66" s="73" t="str">
        <f>'Stellenandrang RGSen'!A52</f>
        <v>53 - Haushälter/innen, Hausgehilf(en)innen, Hauswart(e)innen</v>
      </c>
      <c r="B66" s="12">
        <f>'Stellenandrang RGSen'!AA52</f>
        <v>0</v>
      </c>
      <c r="C66" s="12">
        <f>'Stellenandrang RGSen'!AB52</f>
        <v>0</v>
      </c>
      <c r="D66" s="12">
        <f t="shared" si="0"/>
        <v>0</v>
      </c>
    </row>
    <row r="67" spans="1:4" x14ac:dyDescent="0.25">
      <c r="A67" s="73" t="str">
        <f>'Stellenandrang RGSen'!A53</f>
        <v>54 - Rauchfangkehrer/innen, Gebäudereiniger/innen</v>
      </c>
      <c r="B67" s="12">
        <f>'Stellenandrang RGSen'!AA53</f>
        <v>0</v>
      </c>
      <c r="C67" s="12">
        <f>'Stellenandrang RGSen'!AB53</f>
        <v>4</v>
      </c>
      <c r="D67" s="12">
        <f t="shared" si="0"/>
        <v>4</v>
      </c>
    </row>
    <row r="68" spans="1:4" hidden="1" x14ac:dyDescent="0.25">
      <c r="A68" s="73" t="str">
        <f>'Stellenandrang RGSen'!A54</f>
        <v>55 - Chemischputzer/innen, Wäscher/innen, Bügler/innen</v>
      </c>
      <c r="B68" s="12">
        <f>'Stellenandrang RGSen'!AA54</f>
        <v>0</v>
      </c>
      <c r="C68" s="12">
        <f>'Stellenandrang RGSen'!AB54</f>
        <v>0</v>
      </c>
      <c r="D68" s="12">
        <f t="shared" si="0"/>
        <v>0</v>
      </c>
    </row>
    <row r="69" spans="1:4" hidden="1" x14ac:dyDescent="0.25">
      <c r="A69" s="73" t="str">
        <f>'Stellenandrang RGSen'!A55</f>
        <v>56 - Reinigungsberufe anderer Art</v>
      </c>
      <c r="B69" s="12">
        <f>'Stellenandrang RGSen'!AA55</f>
        <v>0</v>
      </c>
      <c r="C69" s="12">
        <f>'Stellenandrang RGSen'!AB55</f>
        <v>0</v>
      </c>
      <c r="D69" s="12">
        <f t="shared" si="0"/>
        <v>0</v>
      </c>
    </row>
    <row r="70" spans="1:4" x14ac:dyDescent="0.25">
      <c r="A70" s="73" t="str">
        <f>'Stellenandrang RGSen'!A56</f>
        <v>57 - Friseur(e)innen, Schönheitspfleger/innen und verw. Berufe</v>
      </c>
      <c r="B70" s="12">
        <f>'Stellenandrang RGSen'!AA56</f>
        <v>20</v>
      </c>
      <c r="C70" s="12">
        <f>'Stellenandrang RGSen'!AB56</f>
        <v>16</v>
      </c>
      <c r="D70" s="12">
        <f t="shared" si="0"/>
        <v>36</v>
      </c>
    </row>
    <row r="71" spans="1:4" hidden="1" x14ac:dyDescent="0.25">
      <c r="A71" s="73" t="str">
        <f>'Stellenandrang RGSen'!A57</f>
        <v>58 - Dienstleistungsberufe des Gesundheitswesen</v>
      </c>
      <c r="B71" s="12">
        <f>'Stellenandrang RGSen'!AA57</f>
        <v>0</v>
      </c>
      <c r="C71" s="12">
        <f>'Stellenandrang RGSen'!AB57</f>
        <v>0</v>
      </c>
      <c r="D71" s="12">
        <f t="shared" si="0"/>
        <v>0</v>
      </c>
    </row>
    <row r="72" spans="1:4" hidden="1" x14ac:dyDescent="0.25">
      <c r="A72" s="73" t="str">
        <f>'Stellenandrang RGSen'!A58</f>
        <v>59 - Übrige Dienstleistungsberufe</v>
      </c>
      <c r="B72" s="12">
        <f>'Stellenandrang RGSen'!AA58</f>
        <v>0</v>
      </c>
      <c r="C72" s="12">
        <f>'Stellenandrang RGSen'!AB58</f>
        <v>0</v>
      </c>
      <c r="D72" s="12">
        <f t="shared" si="0"/>
        <v>0</v>
      </c>
    </row>
    <row r="73" spans="1:4" hidden="1" x14ac:dyDescent="0.25">
      <c r="A73" s="73" t="str">
        <f>'Stellenandrang RGSen'!A59</f>
        <v>60 - Techniker/innen für Montanistik</v>
      </c>
      <c r="B73" s="12">
        <f>'Stellenandrang RGSen'!AA59</f>
        <v>0</v>
      </c>
      <c r="C73" s="12">
        <f>'Stellenandrang RGSen'!AB59</f>
        <v>0</v>
      </c>
      <c r="D73" s="12">
        <f t="shared" si="0"/>
        <v>0</v>
      </c>
    </row>
    <row r="74" spans="1:4" hidden="1" x14ac:dyDescent="0.25">
      <c r="A74" s="73" t="str">
        <f>'Stellenandrang RGSen'!A60</f>
        <v>61 - Architekt(en)innen, Techniker/innen für Bauw., Vermessungsw.</v>
      </c>
      <c r="B74" s="12">
        <f>'Stellenandrang RGSen'!AA60</f>
        <v>0</v>
      </c>
      <c r="C74" s="12">
        <f>'Stellenandrang RGSen'!AB60</f>
        <v>1</v>
      </c>
      <c r="D74" s="12">
        <f t="shared" si="0"/>
        <v>1</v>
      </c>
    </row>
    <row r="75" spans="1:4" hidden="1" x14ac:dyDescent="0.25">
      <c r="A75" s="73" t="str">
        <f>'Stellenandrang RGSen'!A61</f>
        <v>62 - Techniker/innen für Maschinenbau, Elektronik</v>
      </c>
      <c r="B75" s="12">
        <f>'Stellenandrang RGSen'!AA61</f>
        <v>0</v>
      </c>
      <c r="C75" s="12">
        <f>'Stellenandrang RGSen'!AB61</f>
        <v>0</v>
      </c>
      <c r="D75" s="12">
        <f t="shared" si="0"/>
        <v>0</v>
      </c>
    </row>
    <row r="76" spans="1:4" hidden="1" x14ac:dyDescent="0.25">
      <c r="A76" s="73" t="str">
        <f>'Stellenandrang RGSen'!A62</f>
        <v>63 - Techniker/innen für Chemie, Physik, Chemiker, Physiker (m./w.)</v>
      </c>
      <c r="B76" s="12">
        <f>'Stellenandrang RGSen'!AA62</f>
        <v>0</v>
      </c>
      <c r="C76" s="12">
        <f>'Stellenandrang RGSen'!AB62</f>
        <v>0</v>
      </c>
      <c r="D76" s="12">
        <f t="shared" si="0"/>
        <v>0</v>
      </c>
    </row>
    <row r="77" spans="1:4" x14ac:dyDescent="0.25">
      <c r="A77" s="73" t="str">
        <f>'Stellenandrang RGSen'!A63</f>
        <v>64 - Techniker/innen, soweit nicht anderweitig eingeordnet</v>
      </c>
      <c r="B77" s="12">
        <f>'Stellenandrang RGSen'!AA63</f>
        <v>13</v>
      </c>
      <c r="C77" s="12">
        <f>'Stellenandrang RGSen'!AB63</f>
        <v>1</v>
      </c>
      <c r="D77" s="12">
        <f t="shared" si="0"/>
        <v>14</v>
      </c>
    </row>
    <row r="78" spans="1:4" hidden="1" x14ac:dyDescent="0.25">
      <c r="A78" s="73" t="str">
        <f>'Stellenandrang RGSen'!A64</f>
        <v>65 - Techniker/innen ohne Angabe eines Fachgebietes</v>
      </c>
      <c r="B78" s="12">
        <f>'Stellenandrang RGSen'!AA64</f>
        <v>0</v>
      </c>
      <c r="C78" s="12">
        <f>'Stellenandrang RGSen'!AB64</f>
        <v>0</v>
      </c>
      <c r="D78" s="12">
        <f t="shared" si="0"/>
        <v>0</v>
      </c>
    </row>
    <row r="79" spans="1:4" x14ac:dyDescent="0.25">
      <c r="A79" s="73" t="str">
        <f>'Stellenandrang RGSen'!A65</f>
        <v>66 - Techn. u. physikal.-techn. Sonderber., Chemielaborant(en)innen</v>
      </c>
      <c r="B79" s="12">
        <f>'Stellenandrang RGSen'!AA65</f>
        <v>1</v>
      </c>
      <c r="C79" s="12">
        <f>'Stellenandrang RGSen'!AB65</f>
        <v>1</v>
      </c>
      <c r="D79" s="12">
        <f t="shared" si="0"/>
        <v>2</v>
      </c>
    </row>
    <row r="80" spans="1:4" x14ac:dyDescent="0.25">
      <c r="A80" s="73" t="str">
        <f>'Stellenandrang RGSen'!A66</f>
        <v>68 - Zeichner/innen</v>
      </c>
      <c r="B80" s="12">
        <f>'Stellenandrang RGSen'!AA66</f>
        <v>11</v>
      </c>
      <c r="C80" s="12">
        <f>'Stellenandrang RGSen'!AB66</f>
        <v>4</v>
      </c>
      <c r="D80" s="12">
        <f t="shared" si="0"/>
        <v>15</v>
      </c>
    </row>
    <row r="81" spans="1:4" hidden="1" x14ac:dyDescent="0.25">
      <c r="A81" s="73" t="str">
        <f>'Stellenandrang RGSen'!A67</f>
        <v>71 - Verwaltungsfachbedienstete (m./w.)</v>
      </c>
      <c r="B81" s="12">
        <f>'Stellenandrang RGSen'!AA67</f>
        <v>0</v>
      </c>
      <c r="C81" s="12">
        <f>'Stellenandrang RGSen'!AB67</f>
        <v>0</v>
      </c>
      <c r="D81" s="12">
        <f t="shared" si="0"/>
        <v>0</v>
      </c>
    </row>
    <row r="82" spans="1:4" hidden="1" x14ac:dyDescent="0.25">
      <c r="A82" s="73" t="str">
        <f>'Stellenandrang RGSen'!A68</f>
        <v>73 - Sicherheitsorgane (m./w.)</v>
      </c>
      <c r="B82" s="12">
        <f>'Stellenandrang RGSen'!AA68</f>
        <v>0</v>
      </c>
      <c r="C82" s="12">
        <f>'Stellenandrang RGSen'!AB68</f>
        <v>0</v>
      </c>
      <c r="D82" s="12">
        <f t="shared" si="0"/>
        <v>0</v>
      </c>
    </row>
    <row r="83" spans="1:4" x14ac:dyDescent="0.25">
      <c r="A83" s="73" t="str">
        <f>'Stellenandrang RGSen'!A69</f>
        <v>75 - Jurist(en)innen, Wirtschaftsberater/innen</v>
      </c>
      <c r="B83" s="12">
        <f>'Stellenandrang RGSen'!AA69</f>
        <v>0</v>
      </c>
      <c r="C83" s="12">
        <f>'Stellenandrang RGSen'!AB69</f>
        <v>0</v>
      </c>
      <c r="D83" s="12">
        <f t="shared" si="0"/>
        <v>0</v>
      </c>
    </row>
    <row r="84" spans="1:4" hidden="1" x14ac:dyDescent="0.25">
      <c r="A84" s="73" t="str">
        <f>'Stellenandrang RGSen'!A70</f>
        <v>76 - Tätige Betriebsinh., Direktor(en)innen, Geschäftsleiter/innen</v>
      </c>
      <c r="B84" s="12">
        <f>'Stellenandrang RGSen'!AA70</f>
        <v>0</v>
      </c>
      <c r="C84" s="12">
        <f>'Stellenandrang RGSen'!AB70</f>
        <v>0</v>
      </c>
      <c r="D84" s="12">
        <f t="shared" si="0"/>
        <v>0</v>
      </c>
    </row>
    <row r="85" spans="1:4" x14ac:dyDescent="0.25">
      <c r="A85" s="73" t="str">
        <f>'Stellenandrang RGSen'!A71</f>
        <v>77 - Buchhalter/innen, Kassier(e)innen und verwandte Berufe</v>
      </c>
      <c r="B85" s="12">
        <f>'Stellenandrang RGSen'!AA71</f>
        <v>0</v>
      </c>
      <c r="C85" s="12">
        <f>'Stellenandrang RGSen'!AB71</f>
        <v>1</v>
      </c>
      <c r="D85" s="12">
        <f t="shared" ref="D85:D97" si="1">SUM(B85:C85)</f>
        <v>1</v>
      </c>
    </row>
    <row r="86" spans="1:4" x14ac:dyDescent="0.25">
      <c r="A86" s="73" t="str">
        <f>'Stellenandrang RGSen'!A72</f>
        <v>78 - Übrige Büroberufe, Verwaltungshilfsberufe</v>
      </c>
      <c r="B86" s="12">
        <f>'Stellenandrang RGSen'!AA72</f>
        <v>63</v>
      </c>
      <c r="C86" s="12">
        <f>'Stellenandrang RGSen'!AB72</f>
        <v>25</v>
      </c>
      <c r="D86" s="12">
        <f t="shared" si="1"/>
        <v>88</v>
      </c>
    </row>
    <row r="87" spans="1:4" x14ac:dyDescent="0.25">
      <c r="A87" s="73" t="str">
        <f>'Stellenandrang RGSen'!A73</f>
        <v>80 - Gesundheitsberufe</v>
      </c>
      <c r="B87" s="12">
        <f>'Stellenandrang RGSen'!AA73</f>
        <v>9</v>
      </c>
      <c r="C87" s="12">
        <f>'Stellenandrang RGSen'!AB73</f>
        <v>16</v>
      </c>
      <c r="D87" s="12">
        <f t="shared" si="1"/>
        <v>25</v>
      </c>
    </row>
    <row r="88" spans="1:4" hidden="1" x14ac:dyDescent="0.25">
      <c r="A88" s="73" t="str">
        <f>'Stellenandrang RGSen'!A74</f>
        <v>81 - Fürsorger/innen, Sozialarbeiter/innen</v>
      </c>
      <c r="B88" s="12">
        <f>'Stellenandrang RGSen'!AA74</f>
        <v>0</v>
      </c>
      <c r="C88" s="12">
        <f>'Stellenandrang RGSen'!AB74</f>
        <v>0</v>
      </c>
      <c r="D88" s="12">
        <f t="shared" si="1"/>
        <v>0</v>
      </c>
    </row>
    <row r="89" spans="1:4" hidden="1" x14ac:dyDescent="0.25">
      <c r="A89" s="73" t="str">
        <f>'Stellenandrang RGSen'!A75</f>
        <v>82 - Berufe des religiösen Dienstes</v>
      </c>
      <c r="B89" s="12">
        <f>'Stellenandrang RGSen'!AA75</f>
        <v>0</v>
      </c>
      <c r="C89" s="12">
        <f>'Stellenandrang RGSen'!AB75</f>
        <v>0</v>
      </c>
      <c r="D89" s="12">
        <f t="shared" si="1"/>
        <v>0</v>
      </c>
    </row>
    <row r="90" spans="1:4" hidden="1" x14ac:dyDescent="0.25">
      <c r="A90" s="73" t="str">
        <f>'Stellenandrang RGSen'!A76</f>
        <v>83 - Lehrer/innen, Erzieher/innen ohne Turn-, Sportlehrer/innen</v>
      </c>
      <c r="B90" s="12">
        <f>'Stellenandrang RGSen'!AA76</f>
        <v>0</v>
      </c>
      <c r="C90" s="12">
        <f>'Stellenandrang RGSen'!AB76</f>
        <v>0</v>
      </c>
      <c r="D90" s="12">
        <f t="shared" si="1"/>
        <v>0</v>
      </c>
    </row>
    <row r="91" spans="1:4" hidden="1" x14ac:dyDescent="0.25">
      <c r="A91" s="73" t="str">
        <f>'Stellenandrang RGSen'!A77</f>
        <v>84 - Wissenschafter/innen und verwandte Berufe</v>
      </c>
      <c r="B91" s="12">
        <f>'Stellenandrang RGSen'!AA77</f>
        <v>0</v>
      </c>
      <c r="C91" s="12">
        <f>'Stellenandrang RGSen'!AB77</f>
        <v>0</v>
      </c>
      <c r="D91" s="12">
        <f t="shared" si="1"/>
        <v>0</v>
      </c>
    </row>
    <row r="92" spans="1:4" hidden="1" x14ac:dyDescent="0.25">
      <c r="A92" s="73" t="str">
        <f>'Stellenandrang RGSen'!A78</f>
        <v>85 - Schriftsteller/innen, Journalist(en)innen, Dolmetscher/innen</v>
      </c>
      <c r="B92" s="12">
        <f>'Stellenandrang RGSen'!AA78</f>
        <v>0</v>
      </c>
      <c r="C92" s="12">
        <f>'Stellenandrang RGSen'!AB78</f>
        <v>0</v>
      </c>
      <c r="D92" s="12">
        <f t="shared" si="1"/>
        <v>0</v>
      </c>
    </row>
    <row r="93" spans="1:4" hidden="1" x14ac:dyDescent="0.25">
      <c r="A93" s="73" t="str">
        <f>'Stellenandrang RGSen'!A79</f>
        <v>86 - Bildende Künste und verwandte Berufe</v>
      </c>
      <c r="B93" s="12">
        <f>'Stellenandrang RGSen'!AA79</f>
        <v>0</v>
      </c>
      <c r="C93" s="12">
        <f>'Stellenandrang RGSen'!AB79</f>
        <v>0</v>
      </c>
      <c r="D93" s="12">
        <f t="shared" si="1"/>
        <v>0</v>
      </c>
    </row>
    <row r="94" spans="1:4" x14ac:dyDescent="0.25">
      <c r="A94" s="73" t="str">
        <f>'Stellenandrang RGSen'!A80</f>
        <v>87 - Darstellende Künstler/innen, Musiker/innen</v>
      </c>
      <c r="B94" s="12">
        <f>'Stellenandrang RGSen'!AA80</f>
        <v>0</v>
      </c>
      <c r="C94" s="12">
        <f>'Stellenandrang RGSen'!AB80</f>
        <v>0</v>
      </c>
      <c r="D94" s="12">
        <f t="shared" si="1"/>
        <v>0</v>
      </c>
    </row>
    <row r="95" spans="1:4" x14ac:dyDescent="0.25">
      <c r="A95" s="73" t="str">
        <f>'Stellenandrang RGSen'!A81</f>
        <v>88 - Turn-, Sportberufe</v>
      </c>
      <c r="B95" s="12">
        <f>'Stellenandrang RGSen'!AA81</f>
        <v>1</v>
      </c>
      <c r="C95" s="12">
        <f>'Stellenandrang RGSen'!AB81</f>
        <v>1</v>
      </c>
      <c r="D95" s="12">
        <f t="shared" si="1"/>
        <v>2</v>
      </c>
    </row>
    <row r="96" spans="1:4" hidden="1" x14ac:dyDescent="0.25">
      <c r="A96" s="73" t="str">
        <f>'Stellenandrang RGSen'!A82</f>
        <v>89 - Übrige Unterhaltungsberufe</v>
      </c>
      <c r="B96" s="12">
        <f>'Stellenandrang RGSen'!AA82</f>
        <v>0</v>
      </c>
      <c r="C96" s="12">
        <f>'Stellenandrang RGSen'!AB82</f>
        <v>0</v>
      </c>
      <c r="D96" s="12">
        <f t="shared" si="1"/>
        <v>0</v>
      </c>
    </row>
    <row r="97" spans="1:4" x14ac:dyDescent="0.25">
      <c r="A97" s="73" t="str">
        <f>'Stellenandrang RGSen'!A83</f>
        <v>99 - unbestimmt (nur Pst)</v>
      </c>
      <c r="B97" s="12">
        <f>'Stellenandrang RGSen'!AA83</f>
        <v>0</v>
      </c>
      <c r="C97" s="12">
        <f>'Stellenandrang RGSen'!AB83</f>
        <v>0</v>
      </c>
      <c r="D97" s="12">
        <f t="shared" si="1"/>
        <v>0</v>
      </c>
    </row>
    <row r="98" spans="1:4" x14ac:dyDescent="0.25">
      <c r="A98" s="77"/>
    </row>
  </sheetData>
  <autoFilter ref="A19:D97" xr:uid="{00000000-0009-0000-0000-000006000000}">
    <filterColumn colId="3">
      <filters>
        <filter val="1"/>
        <filter val="10"/>
        <filter val="103"/>
        <filter val="117"/>
        <filter val="15"/>
        <filter val="17"/>
        <filter val="181"/>
        <filter val="2"/>
        <filter val="20"/>
        <filter val="28"/>
        <filter val="3"/>
        <filter val="36"/>
        <filter val="4"/>
        <filter val="40"/>
        <filter val="42"/>
        <filter val="45"/>
        <filter val="5"/>
        <filter val="50"/>
        <filter val="58"/>
        <filter val="6"/>
        <filter val="7"/>
        <filter val="70"/>
        <filter val="8"/>
        <filter val="81"/>
        <filter val="90"/>
      </filters>
    </filterColumn>
  </autoFilter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pageSetUpPr fitToPage="1"/>
  </sheetPr>
  <dimension ref="A1:AJ94"/>
  <sheetViews>
    <sheetView topLeftCell="D55" zoomScale="110" zoomScaleNormal="110" workbookViewId="0">
      <selection activeCell="AI17" sqref="AI17:AO17"/>
    </sheetView>
  </sheetViews>
  <sheetFormatPr baseColWidth="10" defaultColWidth="11.42578125" defaultRowHeight="15" x14ac:dyDescent="0.25"/>
  <cols>
    <col min="1" max="1" width="36.5703125" customWidth="1"/>
    <col min="2" max="2" width="6.85546875" style="54" customWidth="1"/>
    <col min="3" max="3" width="6" style="3" customWidth="1"/>
    <col min="4" max="4" width="4.85546875" style="3" customWidth="1"/>
    <col min="5" max="5" width="6.85546875" style="55" customWidth="1"/>
    <col min="6" max="7" width="4.85546875" customWidth="1"/>
    <col min="8" max="8" width="6.85546875" style="55" customWidth="1"/>
    <col min="9" max="10" width="6" customWidth="1"/>
    <col min="11" max="11" width="6.85546875" style="55" customWidth="1"/>
    <col min="12" max="12" width="6" customWidth="1"/>
    <col min="13" max="13" width="4.7109375" customWidth="1"/>
    <col min="14" max="14" width="6.85546875" style="55" customWidth="1"/>
    <col min="15" max="15" width="6" customWidth="1"/>
    <col min="16" max="16" width="4.7109375" customWidth="1"/>
    <col min="17" max="17" width="6.85546875" style="55" customWidth="1"/>
    <col min="18" max="19" width="6" customWidth="1"/>
    <col min="20" max="20" width="6.85546875" style="55" customWidth="1"/>
    <col min="21" max="21" width="6" customWidth="1"/>
    <col min="22" max="22" width="4.7109375" customWidth="1"/>
    <col min="23" max="23" width="6.85546875" style="55" customWidth="1"/>
    <col min="24" max="24" width="6" customWidth="1"/>
    <col min="25" max="25" width="4.7109375" customWidth="1"/>
    <col min="26" max="26" width="7.7109375" style="55" customWidth="1"/>
    <col min="27" max="27" width="6.85546875" customWidth="1"/>
    <col min="28" max="28" width="6" customWidth="1"/>
    <col min="29" max="29" width="10.85546875" customWidth="1"/>
  </cols>
  <sheetData>
    <row r="1" spans="1:36" s="53" customFormat="1" ht="18.75" customHeight="1" thickBot="1" x14ac:dyDescent="0.25">
      <c r="A1" s="48" t="s">
        <v>79</v>
      </c>
      <c r="B1" s="49"/>
      <c r="C1" s="50"/>
      <c r="D1" s="50"/>
      <c r="E1" s="51"/>
      <c r="F1" s="48"/>
      <c r="G1" s="48"/>
      <c r="H1" s="51"/>
      <c r="I1" s="48"/>
      <c r="J1" s="48"/>
      <c r="K1" s="51"/>
      <c r="L1" s="48"/>
      <c r="M1" s="52"/>
      <c r="N1" s="52"/>
      <c r="O1" s="52"/>
      <c r="P1" s="52"/>
      <c r="Q1" s="52"/>
      <c r="R1" s="52"/>
      <c r="S1" s="48"/>
      <c r="T1" s="51"/>
      <c r="U1" s="48"/>
      <c r="V1" s="48"/>
      <c r="W1" s="242" t="str">
        <f ca="1">MONTH(TODAY())-1&amp;"/"&amp;YEAR(TODAY())</f>
        <v>3/2025</v>
      </c>
      <c r="X1" s="242"/>
      <c r="Y1" s="242"/>
      <c r="Z1" s="242"/>
      <c r="AA1" s="242"/>
      <c r="AB1" s="242"/>
    </row>
    <row r="3" spans="1:36" x14ac:dyDescent="0.25">
      <c r="C3" s="47"/>
      <c r="D3" s="47"/>
      <c r="AD3" s="56" t="s">
        <v>80</v>
      </c>
    </row>
    <row r="4" spans="1:36" ht="15" customHeight="1" x14ac:dyDescent="0.25">
      <c r="B4" s="243" t="s">
        <v>60</v>
      </c>
      <c r="C4" s="244"/>
      <c r="D4" s="245"/>
      <c r="E4" s="243" t="s">
        <v>61</v>
      </c>
      <c r="F4" s="244"/>
      <c r="G4" s="245"/>
      <c r="H4" s="243" t="s">
        <v>62</v>
      </c>
      <c r="I4" s="244"/>
      <c r="J4" s="245"/>
      <c r="K4" s="243" t="s">
        <v>63</v>
      </c>
      <c r="L4" s="244"/>
      <c r="M4" s="245"/>
      <c r="N4" s="243" t="s">
        <v>81</v>
      </c>
      <c r="O4" s="244"/>
      <c r="P4" s="245"/>
      <c r="Q4" s="243" t="s">
        <v>65</v>
      </c>
      <c r="R4" s="244"/>
      <c r="S4" s="245"/>
      <c r="T4" s="243" t="s">
        <v>66</v>
      </c>
      <c r="U4" s="244"/>
      <c r="V4" s="245"/>
      <c r="W4" s="244" t="s">
        <v>67</v>
      </c>
      <c r="X4" s="246"/>
      <c r="Y4" s="246"/>
      <c r="Z4" s="247" t="s">
        <v>1</v>
      </c>
      <c r="AA4" s="248"/>
      <c r="AB4" s="249"/>
    </row>
    <row r="5" spans="1:36" ht="22.5" customHeight="1" x14ac:dyDescent="0.25">
      <c r="A5" s="57" t="s">
        <v>82</v>
      </c>
      <c r="B5" s="58" t="s">
        <v>83</v>
      </c>
      <c r="C5" s="59" t="s">
        <v>84</v>
      </c>
      <c r="D5" s="60" t="s">
        <v>85</v>
      </c>
      <c r="E5" s="58" t="s">
        <v>83</v>
      </c>
      <c r="F5" s="59" t="s">
        <v>84</v>
      </c>
      <c r="G5" s="60" t="s">
        <v>85</v>
      </c>
      <c r="H5" s="58" t="s">
        <v>83</v>
      </c>
      <c r="I5" s="59" t="s">
        <v>84</v>
      </c>
      <c r="J5" s="60" t="s">
        <v>85</v>
      </c>
      <c r="K5" s="59" t="s">
        <v>83</v>
      </c>
      <c r="L5" s="59" t="s">
        <v>84</v>
      </c>
      <c r="M5" s="60" t="s">
        <v>85</v>
      </c>
      <c r="N5" s="58" t="s">
        <v>83</v>
      </c>
      <c r="O5" s="59" t="s">
        <v>84</v>
      </c>
      <c r="P5" s="60" t="s">
        <v>85</v>
      </c>
      <c r="Q5" s="59" t="s">
        <v>83</v>
      </c>
      <c r="R5" s="59" t="s">
        <v>84</v>
      </c>
      <c r="S5" s="60" t="s">
        <v>85</v>
      </c>
      <c r="T5" s="58" t="s">
        <v>83</v>
      </c>
      <c r="U5" s="59" t="s">
        <v>84</v>
      </c>
      <c r="V5" s="60" t="s">
        <v>85</v>
      </c>
      <c r="W5" s="59" t="s">
        <v>83</v>
      </c>
      <c r="X5" s="59" t="s">
        <v>84</v>
      </c>
      <c r="Y5" s="60" t="s">
        <v>85</v>
      </c>
      <c r="Z5" s="61" t="s">
        <v>83</v>
      </c>
      <c r="AA5" s="62" t="s">
        <v>84</v>
      </c>
      <c r="AB5" s="63" t="s">
        <v>85</v>
      </c>
      <c r="AC5" s="57"/>
      <c r="AH5" t="s">
        <v>164</v>
      </c>
      <c r="AI5" t="s">
        <v>165</v>
      </c>
      <c r="AJ5" t="s">
        <v>166</v>
      </c>
    </row>
    <row r="6" spans="1:36" x14ac:dyDescent="0.25">
      <c r="A6" s="64" t="s">
        <v>86</v>
      </c>
      <c r="B6" s="65" t="str">
        <f>IFERROR(C6/D6,"-")</f>
        <v>-</v>
      </c>
      <c r="C6" s="66">
        <f>IF(ISERROR(VLOOKUP($AC6,LS!$A$6:$K$87,3,0)),"",VLOOKUP($AC6,LS!$A$6:$K$87,3,0))</f>
        <v>0</v>
      </c>
      <c r="D6" s="66">
        <f>IF(ISERROR(VLOOKUP($AC6,OL!$A$6:$K$88,3,0)),"",VLOOKUP($AC6,OL!$A$6:$K$88,3,0))</f>
        <v>0</v>
      </c>
      <c r="E6" s="65" t="str">
        <f>IFERROR(F6/G6,"-")</f>
        <v>-</v>
      </c>
      <c r="F6" s="66">
        <f>IF(ISERROR(VLOOKUP($AC6,LS!$A$6:$K$87,4,0)),"",VLOOKUP($AC6,LS!$A$6:$K$87,4,0))</f>
        <v>0</v>
      </c>
      <c r="G6" s="66">
        <f>IF(ISERROR(VLOOKUP($AC6,OL!$A$6:$K$88,4,0)),"",VLOOKUP($AC6,OL!$A$6:$K$88,4,0))</f>
        <v>0</v>
      </c>
      <c r="H6" s="65" t="str">
        <f>IFERROR(I6/J6,"-")</f>
        <v>-</v>
      </c>
      <c r="I6" s="66">
        <f>IF(ISERROR(VLOOKUP($AC6,LS!$A$6:$K$87,5,0)),"",VLOOKUP($AC6,LS!$A$6:$K$87,5,0))</f>
        <v>0</v>
      </c>
      <c r="J6" s="67">
        <f>IF(ISERROR(VLOOKUP($AC6,OL!$A$6:$K$88,5,0)),"",VLOOKUP($AC6,OL!$A$6:$K$88,5,0))</f>
        <v>0</v>
      </c>
      <c r="K6" s="68" t="str">
        <f>IFERROR(L6/M6,"-")</f>
        <v>-</v>
      </c>
      <c r="L6" s="66">
        <f>IF(ISERROR(VLOOKUP($AC6,LS!$A$6:$K$87,6,0)),"",VLOOKUP($AC6,LS!$A$6:$K$87,6,0))</f>
        <v>0</v>
      </c>
      <c r="M6" s="66">
        <f>IF(ISERROR(VLOOKUP($AC6,OL!$A$6:$K$88,6,0)),"",VLOOKUP($AC6,OL!$A$6:$K$88,6,0))</f>
        <v>0</v>
      </c>
      <c r="N6" s="65" t="str">
        <f>IFERROR(O6/P6,"-")</f>
        <v>-</v>
      </c>
      <c r="O6" s="66">
        <f>IF(ISERROR(VLOOKUP($AC6,LS!$A$6:$K$87,7,0)),"",VLOOKUP($AC6,LS!$A$6:$K$87,7,0))</f>
        <v>0</v>
      </c>
      <c r="P6" s="67">
        <f>IF(ISERROR(VLOOKUP($AC6,OL!$A$6:$K$88,7,0)),"",VLOOKUP($AC6,OL!$A$6:$K$88,7,0))</f>
        <v>0</v>
      </c>
      <c r="Q6" s="69" t="str">
        <f>IFERROR(R6/S6,"-")</f>
        <v>-</v>
      </c>
      <c r="R6" s="66">
        <f>IF(ISERROR(VLOOKUP($AC6,LS!$A$6:$K$87,8,0)),"",VLOOKUP($AC6,LS!$A$6:$K$87,8,0))</f>
        <v>0</v>
      </c>
      <c r="S6" s="66">
        <f>IF(ISERROR(VLOOKUP($AC6,OL!$A$6:$K$88,8,0)),"",VLOOKUP($AC6,OL!$A$6:$K$88,8,0))</f>
        <v>0</v>
      </c>
      <c r="T6" s="65" t="str">
        <f>IFERROR(U6/V6,"-")</f>
        <v>-</v>
      </c>
      <c r="U6" s="66">
        <f>IF(ISERROR(VLOOKUP($AC6,LS!$A$6:$K$87,9,0)),"",VLOOKUP($AC6,LS!$A$6:$K$87,9,0))</f>
        <v>0</v>
      </c>
      <c r="V6" s="67">
        <f>IF(ISERROR(VLOOKUP($AC6,OL!$A$6:$K$88,9,0)),"",VLOOKUP($AC6,OL!$A$6:$K$88,9,0))</f>
        <v>0</v>
      </c>
      <c r="W6" s="69" t="str">
        <f>IFERROR(X6/Y6,"-")</f>
        <v>-</v>
      </c>
      <c r="X6" s="66">
        <f>IF(ISERROR(VLOOKUP($AC6,LS!$A$6:$K$87,10,0)),"",VLOOKUP($AC6,LS!$A$6:$K$87,10,0))</f>
        <v>0</v>
      </c>
      <c r="Y6" s="66">
        <f>IF(ISERROR(VLOOKUP($AC6,OL!$A$6:$K$88,10,0)),"",VLOOKUP($AC6,OL!$A$6:$K$88,10,0))</f>
        <v>0</v>
      </c>
      <c r="Z6" s="70" t="str">
        <f>IFERROR(AA6/AB6,"-")</f>
        <v>-</v>
      </c>
      <c r="AA6" s="66">
        <f>IF(ISERROR(VLOOKUP($AC6,LS!$A$6:$K$87,11,0)),"",VLOOKUP($AC6,LS!$A$6:$K$87,11,0))</f>
        <v>0</v>
      </c>
      <c r="AB6" s="71">
        <f>IF(ISERROR(VLOOKUP($AC6,OL!$A$6:$K$88,11,0)),"",VLOOKUP($AC6,OL!$A$6:$K$88,11,0))</f>
        <v>0</v>
      </c>
      <c r="AC6" s="72" t="str">
        <f t="shared" ref="AC6:AC69" si="0">LEFT(A6,2)</f>
        <v>01</v>
      </c>
      <c r="AD6" s="12">
        <f>SUM(C6,F6,I6,L6,O6,R6,U6,X6)</f>
        <v>0</v>
      </c>
      <c r="AE6" s="12">
        <f>SUM(D6,G6,J6,M6,P6,S6,V6,Y6)</f>
        <v>0</v>
      </c>
      <c r="AF6" t="b">
        <f>EXACT(AA6,AD6)</f>
        <v>1</v>
      </c>
      <c r="AG6" t="b">
        <f>EXACT(AB6,AE6)</f>
        <v>1</v>
      </c>
      <c r="AH6" s="92" t="str">
        <f>IF(SUM(AA6:AB6)&gt;0,ROW()-5,"")</f>
        <v/>
      </c>
      <c r="AI6">
        <f>SMALL($AH$6:$AH$83,ROW()-5)</f>
        <v>2</v>
      </c>
      <c r="AJ6" t="str">
        <f>INDEX($A$6:$A$83,AI6)</f>
        <v>02 - Ackerbau-, Tierzucht-, Gartenbauberufe</v>
      </c>
    </row>
    <row r="7" spans="1:36" x14ac:dyDescent="0.25">
      <c r="A7" s="73" t="s">
        <v>87</v>
      </c>
      <c r="B7" s="65">
        <f t="shared" ref="B7:B70" si="1">IFERROR(C7/D7,"-")</f>
        <v>0</v>
      </c>
      <c r="C7" s="66">
        <f>IF(ISERROR(VLOOKUP($AC7,LS!$A$6:$K$87,3,0)),"",VLOOKUP($AC7,LS!$A$6:$K$87,3,0))</f>
        <v>0</v>
      </c>
      <c r="D7" s="66">
        <f>IF(ISERROR(VLOOKUP($AC7,OL!$A$6:$K$88,3,0)),"",VLOOKUP($AC7,OL!$A$6:$K$88,3,0))</f>
        <v>2</v>
      </c>
      <c r="E7" s="65" t="str">
        <f t="shared" ref="E7:E70" si="2">IFERROR(F7/G7,"-")</f>
        <v>-</v>
      </c>
      <c r="F7" s="66">
        <f>IF(ISERROR(VLOOKUP($AC7,LS!$A$6:$K$87,4,0)),"",VLOOKUP($AC7,LS!$A$6:$K$87,4,0))</f>
        <v>0</v>
      </c>
      <c r="G7" s="66">
        <f>IF(ISERROR(VLOOKUP($AC7,OL!$A$6:$K$88,4,0)),"",VLOOKUP($AC7,OL!$A$6:$K$88,4,0))</f>
        <v>0</v>
      </c>
      <c r="H7" s="65" t="str">
        <f t="shared" ref="H7:H70" si="3">IFERROR(I7/J7,"-")</f>
        <v>-</v>
      </c>
      <c r="I7" s="66">
        <f>IF(ISERROR(VLOOKUP($AC7,LS!$A$6:$K$87,5,0)),"",VLOOKUP($AC7,LS!$A$6:$K$87,5,0))</f>
        <v>3</v>
      </c>
      <c r="J7" s="67">
        <f>IF(ISERROR(VLOOKUP($AC7,OL!$A$6:$K$88,5,0)),"",VLOOKUP($AC7,OL!$A$6:$K$88,5,0))</f>
        <v>0</v>
      </c>
      <c r="K7" s="69">
        <f t="shared" ref="K7:K70" si="4">IFERROR(L7/M7,"-")</f>
        <v>0</v>
      </c>
      <c r="L7" s="66">
        <f>IF(ISERROR(VLOOKUP($AC7,LS!$A$6:$K$87,6,0)),"",VLOOKUP($AC7,LS!$A$6:$K$87,6,0))</f>
        <v>0</v>
      </c>
      <c r="M7" s="66">
        <f>IF(ISERROR(VLOOKUP($AC7,OL!$A$6:$K$88,6,0)),"",VLOOKUP($AC7,OL!$A$6:$K$88,6,0))</f>
        <v>3</v>
      </c>
      <c r="N7" s="65">
        <f t="shared" ref="N7:N70" si="5">IFERROR(O7/P7,"-")</f>
        <v>0</v>
      </c>
      <c r="O7" s="66">
        <f>IF(ISERROR(VLOOKUP($AC7,LS!$A$6:$K$87,7,0)),"",VLOOKUP($AC7,LS!$A$6:$K$87,7,0))</f>
        <v>0</v>
      </c>
      <c r="P7" s="67">
        <f>IF(ISERROR(VLOOKUP($AC7,OL!$A$6:$K$88,7,0)),"",VLOOKUP($AC7,OL!$A$6:$K$88,7,0))</f>
        <v>1</v>
      </c>
      <c r="Q7" s="69" t="str">
        <f t="shared" ref="Q7:Q70" si="6">IFERROR(R7/S7,"-")</f>
        <v>-</v>
      </c>
      <c r="R7" s="66">
        <f>IF(ISERROR(VLOOKUP($AC7,LS!$A$6:$K$87,8,0)),"",VLOOKUP($AC7,LS!$A$6:$K$87,8,0))</f>
        <v>2</v>
      </c>
      <c r="S7" s="66">
        <f>IF(ISERROR(VLOOKUP($AC7,OL!$A$6:$K$88,8,0)),"",VLOOKUP($AC7,OL!$A$6:$K$88,8,0))</f>
        <v>0</v>
      </c>
      <c r="T7" s="65" t="str">
        <f t="shared" ref="T7:T70" si="7">IFERROR(U7/V7,"-")</f>
        <v>-</v>
      </c>
      <c r="U7" s="66">
        <f>IF(ISERROR(VLOOKUP($AC7,LS!$A$6:$K$87,9,0)),"",VLOOKUP($AC7,LS!$A$6:$K$87,9,0))</f>
        <v>1</v>
      </c>
      <c r="V7" s="67">
        <f>IF(ISERROR(VLOOKUP($AC7,OL!$A$6:$K$88,9,0)),"",VLOOKUP($AC7,OL!$A$6:$K$88,9,0))</f>
        <v>0</v>
      </c>
      <c r="W7" s="69" t="str">
        <f t="shared" ref="W7:W70" si="8">IFERROR(X7/Y7,"-")</f>
        <v>-</v>
      </c>
      <c r="X7" s="66">
        <f>IF(ISERROR(VLOOKUP($AC7,LS!$A$6:$K$87,10,0)),"",VLOOKUP($AC7,LS!$A$6:$K$87,10,0))</f>
        <v>0</v>
      </c>
      <c r="Y7" s="66">
        <f>IF(ISERROR(VLOOKUP($AC7,OL!$A$6:$K$88,10,0)),"",VLOOKUP($AC7,OL!$A$6:$K$88,10,0))</f>
        <v>0</v>
      </c>
      <c r="Z7" s="70">
        <f t="shared" ref="Z7:Z70" si="9">IFERROR(AA7/AB7,"-")</f>
        <v>1</v>
      </c>
      <c r="AA7" s="66">
        <f>IF(ISERROR(VLOOKUP($AC7,LS!$A$6:$K$87,11,0)),"",VLOOKUP($AC7,LS!$A$6:$K$87,11,0))</f>
        <v>6</v>
      </c>
      <c r="AB7" s="71">
        <f>IF(ISERROR(VLOOKUP($AC7,OL!$A$6:$K$88,11,0)),"",VLOOKUP($AC7,OL!$A$6:$K$88,11,0))</f>
        <v>6</v>
      </c>
      <c r="AC7" s="74" t="str">
        <f t="shared" si="0"/>
        <v>02</v>
      </c>
      <c r="AD7" s="12">
        <f t="shared" ref="AD7:AE70" si="10">SUM(C7,F7,I7,L7,O7,R7,U7,X7)</f>
        <v>6</v>
      </c>
      <c r="AE7" s="12">
        <f t="shared" si="10"/>
        <v>6</v>
      </c>
      <c r="AF7" t="b">
        <f t="shared" ref="AF7:AG70" si="11">EXACT(AA7,AD7)</f>
        <v>1</v>
      </c>
      <c r="AG7" t="b">
        <f t="shared" si="11"/>
        <v>1</v>
      </c>
      <c r="AH7" s="92">
        <f t="shared" ref="AH7:AH70" si="12">IF(SUM(AA7:AB7)&gt;0,ROW()-5,"")</f>
        <v>2</v>
      </c>
      <c r="AI7" s="92">
        <f t="shared" ref="AI7:AI70" si="13">SMALL($AH$6:$AH$83,ROW()-5)</f>
        <v>9</v>
      </c>
      <c r="AJ7" s="92" t="str">
        <f t="shared" ref="AJ7:AJ70" si="14">INDEX($A$6:$A$83,AI7)</f>
        <v>14 - Ziegelmacher/innen, Keramiker/innen</v>
      </c>
    </row>
    <row r="8" spans="1:36" x14ac:dyDescent="0.25">
      <c r="A8" s="73" t="s">
        <v>88</v>
      </c>
      <c r="B8" s="65" t="str">
        <f t="shared" si="1"/>
        <v>-</v>
      </c>
      <c r="C8" s="66">
        <f>IF(ISERROR(VLOOKUP($AC8,LS!$A$6:$K$87,3,0)),"",VLOOKUP($AC8,LS!$A$6:$K$87,3,0))</f>
        <v>0</v>
      </c>
      <c r="D8" s="66">
        <f>IF(ISERROR(VLOOKUP($AC8,OL!$A$6:$K$88,3,0)),"",VLOOKUP($AC8,OL!$A$6:$K$88,3,0))</f>
        <v>0</v>
      </c>
      <c r="E8" s="65" t="str">
        <f t="shared" si="2"/>
        <v>-</v>
      </c>
      <c r="F8" s="66">
        <f>IF(ISERROR(VLOOKUP($AC8,LS!$A$6:$K$87,4,0)),"",VLOOKUP($AC8,LS!$A$6:$K$87,4,0))</f>
        <v>0</v>
      </c>
      <c r="G8" s="66">
        <f>IF(ISERROR(VLOOKUP($AC8,OL!$A$6:$K$88,4,0)),"",VLOOKUP($AC8,OL!$A$6:$K$88,4,0))</f>
        <v>0</v>
      </c>
      <c r="H8" s="65" t="str">
        <f t="shared" si="3"/>
        <v>-</v>
      </c>
      <c r="I8" s="66">
        <f>IF(ISERROR(VLOOKUP($AC8,LS!$A$6:$K$87,5,0)),"",VLOOKUP($AC8,LS!$A$6:$K$87,5,0))</f>
        <v>0</v>
      </c>
      <c r="J8" s="67">
        <f>IF(ISERROR(VLOOKUP($AC8,OL!$A$6:$K$88,5,0)),"",VLOOKUP($AC8,OL!$A$6:$K$88,5,0))</f>
        <v>0</v>
      </c>
      <c r="K8" s="69" t="str">
        <f t="shared" si="4"/>
        <v>-</v>
      </c>
      <c r="L8" s="66">
        <f>IF(ISERROR(VLOOKUP($AC8,LS!$A$6:$K$87,6,0)),"",VLOOKUP($AC8,LS!$A$6:$K$87,6,0))</f>
        <v>0</v>
      </c>
      <c r="M8" s="66">
        <f>IF(ISERROR(VLOOKUP($AC8,OL!$A$6:$K$88,6,0)),"",VLOOKUP($AC8,OL!$A$6:$K$88,6,0))</f>
        <v>0</v>
      </c>
      <c r="N8" s="65" t="str">
        <f t="shared" si="5"/>
        <v>-</v>
      </c>
      <c r="O8" s="66">
        <f>IF(ISERROR(VLOOKUP($AC8,LS!$A$6:$K$87,7,0)),"",VLOOKUP($AC8,LS!$A$6:$K$87,7,0))</f>
        <v>0</v>
      </c>
      <c r="P8" s="67">
        <f>IF(ISERROR(VLOOKUP($AC8,OL!$A$6:$K$88,7,0)),"",VLOOKUP($AC8,OL!$A$6:$K$88,7,0))</f>
        <v>0</v>
      </c>
      <c r="Q8" s="69" t="str">
        <f t="shared" si="6"/>
        <v>-</v>
      </c>
      <c r="R8" s="66">
        <f>IF(ISERROR(VLOOKUP($AC8,LS!$A$6:$K$87,8,0)),"",VLOOKUP($AC8,LS!$A$6:$K$87,8,0))</f>
        <v>0</v>
      </c>
      <c r="S8" s="66">
        <f>IF(ISERROR(VLOOKUP($AC8,OL!$A$6:$K$88,8,0)),"",VLOOKUP($AC8,OL!$A$6:$K$88,8,0))</f>
        <v>0</v>
      </c>
      <c r="T8" s="65" t="str">
        <f t="shared" si="7"/>
        <v>-</v>
      </c>
      <c r="U8" s="66">
        <f>IF(ISERROR(VLOOKUP($AC8,LS!$A$6:$K$87,9,0)),"",VLOOKUP($AC8,LS!$A$6:$K$87,9,0))</f>
        <v>0</v>
      </c>
      <c r="V8" s="67">
        <f>IF(ISERROR(VLOOKUP($AC8,OL!$A$6:$K$88,9,0)),"",VLOOKUP($AC8,OL!$A$6:$K$88,9,0))</f>
        <v>0</v>
      </c>
      <c r="W8" s="69" t="str">
        <f t="shared" si="8"/>
        <v>-</v>
      </c>
      <c r="X8" s="66">
        <f>IF(ISERROR(VLOOKUP($AC8,LS!$A$6:$K$87,10,0)),"",VLOOKUP($AC8,LS!$A$6:$K$87,10,0))</f>
        <v>0</v>
      </c>
      <c r="Y8" s="66">
        <f>IF(ISERROR(VLOOKUP($AC8,OL!$A$6:$K$88,10,0)),"",VLOOKUP($AC8,OL!$A$6:$K$88,10,0))</f>
        <v>0</v>
      </c>
      <c r="Z8" s="70" t="str">
        <f t="shared" si="9"/>
        <v>-</v>
      </c>
      <c r="AA8" s="66">
        <f>IF(ISERROR(VLOOKUP($AC8,LS!$A$6:$K$87,11,0)),"",VLOOKUP($AC8,LS!$A$6:$K$87,11,0))</f>
        <v>0</v>
      </c>
      <c r="AB8" s="71">
        <f>IF(ISERROR(VLOOKUP($AC8,OL!$A$6:$K$88,11,0)),"",VLOOKUP($AC8,OL!$A$6:$K$88,11,0))</f>
        <v>0</v>
      </c>
      <c r="AC8" s="74" t="str">
        <f t="shared" si="0"/>
        <v>05</v>
      </c>
      <c r="AD8" s="12">
        <f t="shared" si="10"/>
        <v>0</v>
      </c>
      <c r="AE8" s="12">
        <f t="shared" si="10"/>
        <v>0</v>
      </c>
      <c r="AF8" t="b">
        <f t="shared" si="11"/>
        <v>1</v>
      </c>
      <c r="AG8" t="b">
        <f t="shared" si="11"/>
        <v>1</v>
      </c>
      <c r="AH8" s="92" t="str">
        <f t="shared" si="12"/>
        <v/>
      </c>
      <c r="AI8" s="92">
        <f t="shared" si="13"/>
        <v>11</v>
      </c>
      <c r="AJ8" s="92" t="str">
        <f t="shared" si="14"/>
        <v>16 - Bauberufe</v>
      </c>
    </row>
    <row r="9" spans="1:36" x14ac:dyDescent="0.25">
      <c r="A9" s="73" t="s">
        <v>89</v>
      </c>
      <c r="B9" s="65" t="str">
        <f t="shared" si="1"/>
        <v>-</v>
      </c>
      <c r="C9" s="66">
        <f>IF(ISERROR(VLOOKUP($AC9,LS!$A$6:$K$87,3,0)),"",VLOOKUP($AC9,LS!$A$6:$K$87,3,0))</f>
        <v>0</v>
      </c>
      <c r="D9" s="66">
        <f>IF(ISERROR(VLOOKUP($AC9,OL!$A$6:$K$88,3,0)),"",VLOOKUP($AC9,OL!$A$6:$K$88,3,0))</f>
        <v>0</v>
      </c>
      <c r="E9" s="65" t="str">
        <f t="shared" si="2"/>
        <v>-</v>
      </c>
      <c r="F9" s="66">
        <f>IF(ISERROR(VLOOKUP($AC9,LS!$A$6:$K$87,4,0)),"",VLOOKUP($AC9,LS!$A$6:$K$87,4,0))</f>
        <v>0</v>
      </c>
      <c r="G9" s="66">
        <f>IF(ISERROR(VLOOKUP($AC9,OL!$A$6:$K$88,4,0)),"",VLOOKUP($AC9,OL!$A$6:$K$88,4,0))</f>
        <v>0</v>
      </c>
      <c r="H9" s="65" t="str">
        <f t="shared" si="3"/>
        <v>-</v>
      </c>
      <c r="I9" s="66">
        <f>IF(ISERROR(VLOOKUP($AC9,LS!$A$6:$K$87,5,0)),"",VLOOKUP($AC9,LS!$A$6:$K$87,5,0))</f>
        <v>0</v>
      </c>
      <c r="J9" s="67">
        <f>IF(ISERROR(VLOOKUP($AC9,OL!$A$6:$K$88,5,0)),"",VLOOKUP($AC9,OL!$A$6:$K$88,5,0))</f>
        <v>0</v>
      </c>
      <c r="K9" s="69" t="str">
        <f t="shared" si="4"/>
        <v>-</v>
      </c>
      <c r="L9" s="66">
        <f>IF(ISERROR(VLOOKUP($AC9,LS!$A$6:$K$87,6,0)),"",VLOOKUP($AC9,LS!$A$6:$K$87,6,0))</f>
        <v>0</v>
      </c>
      <c r="M9" s="66">
        <f>IF(ISERROR(VLOOKUP($AC9,OL!$A$6:$K$88,6,0)),"",VLOOKUP($AC9,OL!$A$6:$K$88,6,0))</f>
        <v>0</v>
      </c>
      <c r="N9" s="65" t="str">
        <f t="shared" si="5"/>
        <v>-</v>
      </c>
      <c r="O9" s="66">
        <f>IF(ISERROR(VLOOKUP($AC9,LS!$A$6:$K$87,7,0)),"",VLOOKUP($AC9,LS!$A$6:$K$87,7,0))</f>
        <v>0</v>
      </c>
      <c r="P9" s="67">
        <f>IF(ISERROR(VLOOKUP($AC9,OL!$A$6:$K$88,7,0)),"",VLOOKUP($AC9,OL!$A$6:$K$88,7,0))</f>
        <v>0</v>
      </c>
      <c r="Q9" s="69" t="str">
        <f t="shared" si="6"/>
        <v>-</v>
      </c>
      <c r="R9" s="66">
        <f>IF(ISERROR(VLOOKUP($AC9,LS!$A$6:$K$87,8,0)),"",VLOOKUP($AC9,LS!$A$6:$K$87,8,0))</f>
        <v>0</v>
      </c>
      <c r="S9" s="66">
        <f>IF(ISERROR(VLOOKUP($AC9,OL!$A$6:$K$88,8,0)),"",VLOOKUP($AC9,OL!$A$6:$K$88,8,0))</f>
        <v>0</v>
      </c>
      <c r="T9" s="65" t="str">
        <f t="shared" si="7"/>
        <v>-</v>
      </c>
      <c r="U9" s="66">
        <f>IF(ISERROR(VLOOKUP($AC9,LS!$A$6:$K$87,9,0)),"",VLOOKUP($AC9,LS!$A$6:$K$87,9,0))</f>
        <v>0</v>
      </c>
      <c r="V9" s="67">
        <f>IF(ISERROR(VLOOKUP($AC9,OL!$A$6:$K$88,9,0)),"",VLOOKUP($AC9,OL!$A$6:$K$88,9,0))</f>
        <v>0</v>
      </c>
      <c r="W9" s="69" t="str">
        <f t="shared" si="8"/>
        <v>-</v>
      </c>
      <c r="X9" s="66">
        <f>IF(ISERROR(VLOOKUP($AC9,LS!$A$6:$K$87,10,0)),"",VLOOKUP($AC9,LS!$A$6:$K$87,10,0))</f>
        <v>0</v>
      </c>
      <c r="Y9" s="66">
        <f>IF(ISERROR(VLOOKUP($AC9,OL!$A$6:$K$88,10,0)),"",VLOOKUP($AC9,OL!$A$6:$K$88,10,0))</f>
        <v>0</v>
      </c>
      <c r="Z9" s="70" t="str">
        <f t="shared" si="9"/>
        <v>-</v>
      </c>
      <c r="AA9" s="66">
        <f>IF(ISERROR(VLOOKUP($AC9,LS!$A$6:$K$87,11,0)),"",VLOOKUP($AC9,LS!$A$6:$K$87,11,0))</f>
        <v>0</v>
      </c>
      <c r="AB9" s="71">
        <f>IF(ISERROR(VLOOKUP($AC9,OL!$A$6:$K$88,11,0)),"",VLOOKUP($AC9,OL!$A$6:$K$88,11,0))</f>
        <v>0</v>
      </c>
      <c r="AC9" s="74" t="str">
        <f t="shared" si="0"/>
        <v>06</v>
      </c>
      <c r="AD9" s="12">
        <f t="shared" si="10"/>
        <v>0</v>
      </c>
      <c r="AE9" s="12">
        <f t="shared" si="10"/>
        <v>0</v>
      </c>
      <c r="AF9" t="b">
        <f t="shared" si="11"/>
        <v>1</v>
      </c>
      <c r="AG9" t="b">
        <f t="shared" si="11"/>
        <v>1</v>
      </c>
      <c r="AH9" s="92" t="str">
        <f t="shared" si="12"/>
        <v/>
      </c>
      <c r="AI9" s="92">
        <f t="shared" si="13"/>
        <v>12</v>
      </c>
      <c r="AJ9" s="92" t="str">
        <f t="shared" si="14"/>
        <v>17 - Bauberufe</v>
      </c>
    </row>
    <row r="10" spans="1:36" x14ac:dyDescent="0.25">
      <c r="A10" s="73" t="s">
        <v>90</v>
      </c>
      <c r="B10" s="65" t="str">
        <f t="shared" si="1"/>
        <v>-</v>
      </c>
      <c r="C10" s="66">
        <f>IF(ISERROR(VLOOKUP($AC10,LS!$A$6:$K$87,3,0)),"",VLOOKUP($AC10,LS!$A$6:$K$87,3,0))</f>
        <v>0</v>
      </c>
      <c r="D10" s="66">
        <f>IF(ISERROR(VLOOKUP($AC10,OL!$A$6:$K$88,3,0)),"",VLOOKUP($AC10,OL!$A$6:$K$88,3,0))</f>
        <v>0</v>
      </c>
      <c r="E10" s="65" t="str">
        <f t="shared" si="2"/>
        <v>-</v>
      </c>
      <c r="F10" s="66">
        <f>IF(ISERROR(VLOOKUP($AC10,LS!$A$6:$K$87,4,0)),"",VLOOKUP($AC10,LS!$A$6:$K$87,4,0))</f>
        <v>0</v>
      </c>
      <c r="G10" s="66">
        <f>IF(ISERROR(VLOOKUP($AC10,OL!$A$6:$K$88,4,0)),"",VLOOKUP($AC10,OL!$A$6:$K$88,4,0))</f>
        <v>0</v>
      </c>
      <c r="H10" s="65" t="str">
        <f t="shared" si="3"/>
        <v>-</v>
      </c>
      <c r="I10" s="66">
        <f>IF(ISERROR(VLOOKUP($AC10,LS!$A$6:$K$87,5,0)),"",VLOOKUP($AC10,LS!$A$6:$K$87,5,0))</f>
        <v>0</v>
      </c>
      <c r="J10" s="67">
        <f>IF(ISERROR(VLOOKUP($AC10,OL!$A$6:$K$88,5,0)),"",VLOOKUP($AC10,OL!$A$6:$K$88,5,0))</f>
        <v>0</v>
      </c>
      <c r="K10" s="69" t="str">
        <f t="shared" si="4"/>
        <v>-</v>
      </c>
      <c r="L10" s="66">
        <f>IF(ISERROR(VLOOKUP($AC10,LS!$A$6:$K$87,6,0)),"",VLOOKUP($AC10,LS!$A$6:$K$87,6,0))</f>
        <v>0</v>
      </c>
      <c r="M10" s="66">
        <f>IF(ISERROR(VLOOKUP($AC10,OL!$A$6:$K$88,6,0)),"",VLOOKUP($AC10,OL!$A$6:$K$88,6,0))</f>
        <v>0</v>
      </c>
      <c r="N10" s="65" t="str">
        <f t="shared" si="5"/>
        <v>-</v>
      </c>
      <c r="O10" s="66">
        <f>IF(ISERROR(VLOOKUP($AC10,LS!$A$6:$K$87,7,0)),"",VLOOKUP($AC10,LS!$A$6:$K$87,7,0))</f>
        <v>0</v>
      </c>
      <c r="P10" s="67">
        <f>IF(ISERROR(VLOOKUP($AC10,OL!$A$6:$K$88,7,0)),"",VLOOKUP($AC10,OL!$A$6:$K$88,7,0))</f>
        <v>0</v>
      </c>
      <c r="Q10" s="69" t="str">
        <f t="shared" si="6"/>
        <v>-</v>
      </c>
      <c r="R10" s="66">
        <f>IF(ISERROR(VLOOKUP($AC10,LS!$A$6:$K$87,8,0)),"",VLOOKUP($AC10,LS!$A$6:$K$87,8,0))</f>
        <v>0</v>
      </c>
      <c r="S10" s="66">
        <f>IF(ISERROR(VLOOKUP($AC10,OL!$A$6:$K$88,8,0)),"",VLOOKUP($AC10,OL!$A$6:$K$88,8,0))</f>
        <v>0</v>
      </c>
      <c r="T10" s="65" t="str">
        <f t="shared" si="7"/>
        <v>-</v>
      </c>
      <c r="U10" s="66">
        <f>IF(ISERROR(VLOOKUP($AC10,LS!$A$6:$K$87,9,0)),"",VLOOKUP($AC10,LS!$A$6:$K$87,9,0))</f>
        <v>0</v>
      </c>
      <c r="V10" s="67">
        <f>IF(ISERROR(VLOOKUP($AC10,OL!$A$6:$K$88,9,0)),"",VLOOKUP($AC10,OL!$A$6:$K$88,9,0))</f>
        <v>0</v>
      </c>
      <c r="W10" s="69" t="str">
        <f t="shared" si="8"/>
        <v>-</v>
      </c>
      <c r="X10" s="66">
        <f>IF(ISERROR(VLOOKUP($AC10,LS!$A$6:$K$87,10,0)),"",VLOOKUP($AC10,LS!$A$6:$K$87,10,0))</f>
        <v>0</v>
      </c>
      <c r="Y10" s="66">
        <f>IF(ISERROR(VLOOKUP($AC10,OL!$A$6:$K$88,10,0)),"",VLOOKUP($AC10,OL!$A$6:$K$88,10,0))</f>
        <v>0</v>
      </c>
      <c r="Z10" s="70" t="str">
        <f t="shared" si="9"/>
        <v>-</v>
      </c>
      <c r="AA10" s="66">
        <f>IF(ISERROR(VLOOKUP($AC10,LS!$A$6:$K$87,11,0)),"",VLOOKUP($AC10,LS!$A$6:$K$87,11,0))</f>
        <v>0</v>
      </c>
      <c r="AB10" s="71">
        <f>IF(ISERROR(VLOOKUP($AC10,OL!$A$6:$K$88,11,0)),"",VLOOKUP($AC10,OL!$A$6:$K$88,11,0))</f>
        <v>0</v>
      </c>
      <c r="AC10" s="74" t="str">
        <f t="shared" si="0"/>
        <v>10</v>
      </c>
      <c r="AD10" s="12">
        <f t="shared" si="10"/>
        <v>0</v>
      </c>
      <c r="AE10" s="12">
        <f t="shared" si="10"/>
        <v>0</v>
      </c>
      <c r="AF10" t="b">
        <f t="shared" si="11"/>
        <v>1</v>
      </c>
      <c r="AG10" t="b">
        <f t="shared" si="11"/>
        <v>1</v>
      </c>
      <c r="AH10" s="92" t="str">
        <f t="shared" si="12"/>
        <v/>
      </c>
      <c r="AI10" s="92">
        <f t="shared" si="13"/>
        <v>14</v>
      </c>
      <c r="AJ10" s="92" t="str">
        <f t="shared" si="14"/>
        <v>19 - Schmied(e)innen, Schlosser/innen, Werkzeugmacher/innen</v>
      </c>
    </row>
    <row r="11" spans="1:36" x14ac:dyDescent="0.25">
      <c r="A11" s="73" t="s">
        <v>91</v>
      </c>
      <c r="B11" s="65" t="str">
        <f t="shared" si="1"/>
        <v>-</v>
      </c>
      <c r="C11" s="66">
        <f>IF(ISERROR(VLOOKUP($AC11,LS!$A$6:$K$87,3,0)),"",VLOOKUP($AC11,LS!$A$6:$K$87,3,0))</f>
        <v>0</v>
      </c>
      <c r="D11" s="66">
        <f>IF(ISERROR(VLOOKUP($AC11,OL!$A$6:$K$88,3,0)),"",VLOOKUP($AC11,OL!$A$6:$K$88,3,0))</f>
        <v>0</v>
      </c>
      <c r="E11" s="65" t="str">
        <f t="shared" si="2"/>
        <v>-</v>
      </c>
      <c r="F11" s="66">
        <f>IF(ISERROR(VLOOKUP($AC11,LS!$A$6:$K$87,4,0)),"",VLOOKUP($AC11,LS!$A$6:$K$87,4,0))</f>
        <v>0</v>
      </c>
      <c r="G11" s="66">
        <f>IF(ISERROR(VLOOKUP($AC11,OL!$A$6:$K$88,4,0)),"",VLOOKUP($AC11,OL!$A$6:$K$88,4,0))</f>
        <v>0</v>
      </c>
      <c r="H11" s="65" t="str">
        <f t="shared" si="3"/>
        <v>-</v>
      </c>
      <c r="I11" s="66">
        <f>IF(ISERROR(VLOOKUP($AC11,LS!$A$6:$K$87,5,0)),"",VLOOKUP($AC11,LS!$A$6:$K$87,5,0))</f>
        <v>0</v>
      </c>
      <c r="J11" s="67">
        <f>IF(ISERROR(VLOOKUP($AC11,OL!$A$6:$K$88,5,0)),"",VLOOKUP($AC11,OL!$A$6:$K$88,5,0))</f>
        <v>0</v>
      </c>
      <c r="K11" s="69" t="str">
        <f t="shared" si="4"/>
        <v>-</v>
      </c>
      <c r="L11" s="66">
        <f>IF(ISERROR(VLOOKUP($AC11,LS!$A$6:$K$87,6,0)),"",VLOOKUP($AC11,LS!$A$6:$K$87,6,0))</f>
        <v>0</v>
      </c>
      <c r="M11" s="66">
        <f>IF(ISERROR(VLOOKUP($AC11,OL!$A$6:$K$88,6,0)),"",VLOOKUP($AC11,OL!$A$6:$K$88,6,0))</f>
        <v>0</v>
      </c>
      <c r="N11" s="65" t="str">
        <f t="shared" si="5"/>
        <v>-</v>
      </c>
      <c r="O11" s="66">
        <f>IF(ISERROR(VLOOKUP($AC11,LS!$A$6:$K$87,7,0)),"",VLOOKUP($AC11,LS!$A$6:$K$87,7,0))</f>
        <v>0</v>
      </c>
      <c r="P11" s="67">
        <f>IF(ISERROR(VLOOKUP($AC11,OL!$A$6:$K$88,7,0)),"",VLOOKUP($AC11,OL!$A$6:$K$88,7,0))</f>
        <v>0</v>
      </c>
      <c r="Q11" s="69" t="str">
        <f t="shared" si="6"/>
        <v>-</v>
      </c>
      <c r="R11" s="66">
        <f>IF(ISERROR(VLOOKUP($AC11,LS!$A$6:$K$87,8,0)),"",VLOOKUP($AC11,LS!$A$6:$K$87,8,0))</f>
        <v>0</v>
      </c>
      <c r="S11" s="66">
        <f>IF(ISERROR(VLOOKUP($AC11,OL!$A$6:$K$88,8,0)),"",VLOOKUP($AC11,OL!$A$6:$K$88,8,0))</f>
        <v>0</v>
      </c>
      <c r="T11" s="65" t="str">
        <f t="shared" si="7"/>
        <v>-</v>
      </c>
      <c r="U11" s="66">
        <f>IF(ISERROR(VLOOKUP($AC11,LS!$A$6:$K$87,9,0)),"",VLOOKUP($AC11,LS!$A$6:$K$87,9,0))</f>
        <v>0</v>
      </c>
      <c r="V11" s="67">
        <f>IF(ISERROR(VLOOKUP($AC11,OL!$A$6:$K$88,9,0)),"",VLOOKUP($AC11,OL!$A$6:$K$88,9,0))</f>
        <v>0</v>
      </c>
      <c r="W11" s="69" t="str">
        <f t="shared" si="8"/>
        <v>-</v>
      </c>
      <c r="X11" s="66">
        <f>IF(ISERROR(VLOOKUP($AC11,LS!$A$6:$K$87,10,0)),"",VLOOKUP($AC11,LS!$A$6:$K$87,10,0))</f>
        <v>0</v>
      </c>
      <c r="Y11" s="66">
        <f>IF(ISERROR(VLOOKUP($AC11,OL!$A$6:$K$88,10,0)),"",VLOOKUP($AC11,OL!$A$6:$K$88,10,0))</f>
        <v>0</v>
      </c>
      <c r="Z11" s="70" t="str">
        <f t="shared" si="9"/>
        <v>-</v>
      </c>
      <c r="AA11" s="66">
        <f>IF(ISERROR(VLOOKUP($AC11,LS!$A$6:$K$87,11,0)),"",VLOOKUP($AC11,LS!$A$6:$K$87,11,0))</f>
        <v>0</v>
      </c>
      <c r="AB11" s="71">
        <f>IF(ISERROR(VLOOKUP($AC11,OL!$A$6:$K$88,11,0)),"",VLOOKUP($AC11,OL!$A$6:$K$88,11,0))</f>
        <v>0</v>
      </c>
      <c r="AC11" s="74" t="str">
        <f t="shared" si="0"/>
        <v>11</v>
      </c>
      <c r="AD11" s="12">
        <f t="shared" si="10"/>
        <v>0</v>
      </c>
      <c r="AE11" s="12">
        <f t="shared" si="10"/>
        <v>0</v>
      </c>
      <c r="AF11" t="b">
        <f t="shared" si="11"/>
        <v>1</v>
      </c>
      <c r="AG11" t="b">
        <f t="shared" si="11"/>
        <v>1</v>
      </c>
      <c r="AH11" s="92" t="str">
        <f t="shared" si="12"/>
        <v/>
      </c>
      <c r="AI11" s="92">
        <f t="shared" si="13"/>
        <v>15</v>
      </c>
      <c r="AJ11" s="92" t="str">
        <f t="shared" si="14"/>
        <v>20 - Maschineneinrichter/innen, Berufe der masch. Metallbearb.</v>
      </c>
    </row>
    <row r="12" spans="1:36" x14ac:dyDescent="0.25">
      <c r="A12" s="73" t="s">
        <v>92</v>
      </c>
      <c r="B12" s="65" t="str">
        <f t="shared" si="1"/>
        <v>-</v>
      </c>
      <c r="C12" s="66">
        <f>IF(ISERROR(VLOOKUP($AC12,LS!$A$6:$K$87,3,0)),"",VLOOKUP($AC12,LS!$A$6:$K$87,3,0))</f>
        <v>0</v>
      </c>
      <c r="D12" s="66">
        <f>IF(ISERROR(VLOOKUP($AC12,OL!$A$6:$K$88,3,0)),"",VLOOKUP($AC12,OL!$A$6:$K$88,3,0))</f>
        <v>0</v>
      </c>
      <c r="E12" s="65" t="str">
        <f t="shared" si="2"/>
        <v>-</v>
      </c>
      <c r="F12" s="66">
        <f>IF(ISERROR(VLOOKUP($AC12,LS!$A$6:$K$87,4,0)),"",VLOOKUP($AC12,LS!$A$6:$K$87,4,0))</f>
        <v>0</v>
      </c>
      <c r="G12" s="66">
        <f>IF(ISERROR(VLOOKUP($AC12,OL!$A$6:$K$88,4,0)),"",VLOOKUP($AC12,OL!$A$6:$K$88,4,0))</f>
        <v>0</v>
      </c>
      <c r="H12" s="65" t="str">
        <f t="shared" si="3"/>
        <v>-</v>
      </c>
      <c r="I12" s="66">
        <f>IF(ISERROR(VLOOKUP($AC12,LS!$A$6:$K$87,5,0)),"",VLOOKUP($AC12,LS!$A$6:$K$87,5,0))</f>
        <v>0</v>
      </c>
      <c r="J12" s="67">
        <f>IF(ISERROR(VLOOKUP($AC12,OL!$A$6:$K$88,5,0)),"",VLOOKUP($AC12,OL!$A$6:$K$88,5,0))</f>
        <v>0</v>
      </c>
      <c r="K12" s="69" t="str">
        <f t="shared" si="4"/>
        <v>-</v>
      </c>
      <c r="L12" s="66">
        <f>IF(ISERROR(VLOOKUP($AC12,LS!$A$6:$K$87,6,0)),"",VLOOKUP($AC12,LS!$A$6:$K$87,6,0))</f>
        <v>0</v>
      </c>
      <c r="M12" s="66">
        <f>IF(ISERROR(VLOOKUP($AC12,OL!$A$6:$K$88,6,0)),"",VLOOKUP($AC12,OL!$A$6:$K$88,6,0))</f>
        <v>0</v>
      </c>
      <c r="N12" s="65" t="str">
        <f t="shared" si="5"/>
        <v>-</v>
      </c>
      <c r="O12" s="66">
        <f>IF(ISERROR(VLOOKUP($AC12,LS!$A$6:$K$87,7,0)),"",VLOOKUP($AC12,LS!$A$6:$K$87,7,0))</f>
        <v>0</v>
      </c>
      <c r="P12" s="67">
        <f>IF(ISERROR(VLOOKUP($AC12,OL!$A$6:$K$88,7,0)),"",VLOOKUP($AC12,OL!$A$6:$K$88,7,0))</f>
        <v>0</v>
      </c>
      <c r="Q12" s="69" t="str">
        <f t="shared" si="6"/>
        <v>-</v>
      </c>
      <c r="R12" s="66">
        <f>IF(ISERROR(VLOOKUP($AC12,LS!$A$6:$K$87,8,0)),"",VLOOKUP($AC12,LS!$A$6:$K$87,8,0))</f>
        <v>0</v>
      </c>
      <c r="S12" s="66">
        <f>IF(ISERROR(VLOOKUP($AC12,OL!$A$6:$K$88,8,0)),"",VLOOKUP($AC12,OL!$A$6:$K$88,8,0))</f>
        <v>0</v>
      </c>
      <c r="T12" s="65" t="str">
        <f t="shared" si="7"/>
        <v>-</v>
      </c>
      <c r="U12" s="66">
        <f>IF(ISERROR(VLOOKUP($AC12,LS!$A$6:$K$87,9,0)),"",VLOOKUP($AC12,LS!$A$6:$K$87,9,0))</f>
        <v>0</v>
      </c>
      <c r="V12" s="67">
        <f>IF(ISERROR(VLOOKUP($AC12,OL!$A$6:$K$88,9,0)),"",VLOOKUP($AC12,OL!$A$6:$K$88,9,0))</f>
        <v>0</v>
      </c>
      <c r="W12" s="69" t="str">
        <f t="shared" si="8"/>
        <v>-</v>
      </c>
      <c r="X12" s="66">
        <f>IF(ISERROR(VLOOKUP($AC12,LS!$A$6:$K$87,10,0)),"",VLOOKUP($AC12,LS!$A$6:$K$87,10,0))</f>
        <v>0</v>
      </c>
      <c r="Y12" s="66">
        <f>IF(ISERROR(VLOOKUP($AC12,OL!$A$6:$K$88,10,0)),"",VLOOKUP($AC12,OL!$A$6:$K$88,10,0))</f>
        <v>0</v>
      </c>
      <c r="Z12" s="70" t="str">
        <f t="shared" si="9"/>
        <v>-</v>
      </c>
      <c r="AA12" s="66">
        <f>IF(ISERROR(VLOOKUP($AC12,LS!$A$6:$K$87,11,0)),"",VLOOKUP($AC12,LS!$A$6:$K$87,11,0))</f>
        <v>0</v>
      </c>
      <c r="AB12" s="71">
        <f>IF(ISERROR(VLOOKUP($AC12,OL!$A$6:$K$88,11,0)),"",VLOOKUP($AC12,OL!$A$6:$K$88,11,0))</f>
        <v>0</v>
      </c>
      <c r="AC12" s="74" t="str">
        <f t="shared" si="0"/>
        <v>12</v>
      </c>
      <c r="AD12" s="12">
        <f t="shared" si="10"/>
        <v>0</v>
      </c>
      <c r="AE12" s="12">
        <f t="shared" si="10"/>
        <v>0</v>
      </c>
      <c r="AF12" t="b">
        <f t="shared" si="11"/>
        <v>1</v>
      </c>
      <c r="AG12" t="b">
        <f t="shared" si="11"/>
        <v>1</v>
      </c>
      <c r="AH12" s="92" t="str">
        <f t="shared" si="12"/>
        <v/>
      </c>
      <c r="AI12" s="92">
        <f t="shared" si="13"/>
        <v>16</v>
      </c>
      <c r="AJ12" s="92" t="str">
        <f t="shared" si="14"/>
        <v>21 - Spengler/innen, Rohrinstallateure, Metallverbinder/innen</v>
      </c>
    </row>
    <row r="13" spans="1:36" x14ac:dyDescent="0.25">
      <c r="A13" s="73" t="s">
        <v>93</v>
      </c>
      <c r="B13" s="65" t="str">
        <f t="shared" si="1"/>
        <v>-</v>
      </c>
      <c r="C13" s="66">
        <f>IF(ISERROR(VLOOKUP($AC13,LS!$A$6:$K$87,3,0)),"",VLOOKUP($AC13,LS!$A$6:$K$87,3,0))</f>
        <v>0</v>
      </c>
      <c r="D13" s="66">
        <f>IF(ISERROR(VLOOKUP($AC13,OL!$A$6:$K$88,3,0)),"",VLOOKUP($AC13,OL!$A$6:$K$88,3,0))</f>
        <v>0</v>
      </c>
      <c r="E13" s="65" t="str">
        <f t="shared" si="2"/>
        <v>-</v>
      </c>
      <c r="F13" s="66">
        <f>IF(ISERROR(VLOOKUP($AC13,LS!$A$6:$K$87,4,0)),"",VLOOKUP($AC13,LS!$A$6:$K$87,4,0))</f>
        <v>0</v>
      </c>
      <c r="G13" s="66">
        <f>IF(ISERROR(VLOOKUP($AC13,OL!$A$6:$K$88,4,0)),"",VLOOKUP($AC13,OL!$A$6:$K$88,4,0))</f>
        <v>0</v>
      </c>
      <c r="H13" s="65" t="str">
        <f t="shared" si="3"/>
        <v>-</v>
      </c>
      <c r="I13" s="66">
        <f>IF(ISERROR(VLOOKUP($AC13,LS!$A$6:$K$87,5,0)),"",VLOOKUP($AC13,LS!$A$6:$K$87,5,0))</f>
        <v>0</v>
      </c>
      <c r="J13" s="67">
        <f>IF(ISERROR(VLOOKUP($AC13,OL!$A$6:$K$88,5,0)),"",VLOOKUP($AC13,OL!$A$6:$K$88,5,0))</f>
        <v>0</v>
      </c>
      <c r="K13" s="69" t="str">
        <f t="shared" si="4"/>
        <v>-</v>
      </c>
      <c r="L13" s="66">
        <f>IF(ISERROR(VLOOKUP($AC13,LS!$A$6:$K$87,6,0)),"",VLOOKUP($AC13,LS!$A$6:$K$87,6,0))</f>
        <v>0</v>
      </c>
      <c r="M13" s="66">
        <f>IF(ISERROR(VLOOKUP($AC13,OL!$A$6:$K$88,6,0)),"",VLOOKUP($AC13,OL!$A$6:$K$88,6,0))</f>
        <v>0</v>
      </c>
      <c r="N13" s="65" t="str">
        <f t="shared" si="5"/>
        <v>-</v>
      </c>
      <c r="O13" s="66">
        <f>IF(ISERROR(VLOOKUP($AC13,LS!$A$6:$K$87,7,0)),"",VLOOKUP($AC13,LS!$A$6:$K$87,7,0))</f>
        <v>0</v>
      </c>
      <c r="P13" s="67">
        <f>IF(ISERROR(VLOOKUP($AC13,OL!$A$6:$K$88,7,0)),"",VLOOKUP($AC13,OL!$A$6:$K$88,7,0))</f>
        <v>0</v>
      </c>
      <c r="Q13" s="69" t="str">
        <f t="shared" si="6"/>
        <v>-</v>
      </c>
      <c r="R13" s="66">
        <f>IF(ISERROR(VLOOKUP($AC13,LS!$A$6:$K$87,8,0)),"",VLOOKUP($AC13,LS!$A$6:$K$87,8,0))</f>
        <v>0</v>
      </c>
      <c r="S13" s="66">
        <f>IF(ISERROR(VLOOKUP($AC13,OL!$A$6:$K$88,8,0)),"",VLOOKUP($AC13,OL!$A$6:$K$88,8,0))</f>
        <v>0</v>
      </c>
      <c r="T13" s="65" t="str">
        <f t="shared" si="7"/>
        <v>-</v>
      </c>
      <c r="U13" s="66">
        <f>IF(ISERROR(VLOOKUP($AC13,LS!$A$6:$K$87,9,0)),"",VLOOKUP($AC13,LS!$A$6:$K$87,9,0))</f>
        <v>0</v>
      </c>
      <c r="V13" s="67">
        <f>IF(ISERROR(VLOOKUP($AC13,OL!$A$6:$K$88,9,0)),"",VLOOKUP($AC13,OL!$A$6:$K$88,9,0))</f>
        <v>0</v>
      </c>
      <c r="W13" s="69" t="str">
        <f t="shared" si="8"/>
        <v>-</v>
      </c>
      <c r="X13" s="66">
        <f>IF(ISERROR(VLOOKUP($AC13,LS!$A$6:$K$87,10,0)),"",VLOOKUP($AC13,LS!$A$6:$K$87,10,0))</f>
        <v>0</v>
      </c>
      <c r="Y13" s="66">
        <f>IF(ISERROR(VLOOKUP($AC13,OL!$A$6:$K$88,10,0)),"",VLOOKUP($AC13,OL!$A$6:$K$88,10,0))</f>
        <v>0</v>
      </c>
      <c r="Z13" s="70" t="str">
        <f t="shared" si="9"/>
        <v>-</v>
      </c>
      <c r="AA13" s="66">
        <f>IF(ISERROR(VLOOKUP($AC13,LS!$A$6:$K$87,11,0)),"",VLOOKUP($AC13,LS!$A$6:$K$87,11,0))</f>
        <v>0</v>
      </c>
      <c r="AB13" s="71">
        <f>IF(ISERROR(VLOOKUP($AC13,OL!$A$6:$K$88,11,0)),"",VLOOKUP($AC13,OL!$A$6:$K$88,11,0))</f>
        <v>0</v>
      </c>
      <c r="AC13" s="74" t="str">
        <f t="shared" si="0"/>
        <v>13</v>
      </c>
      <c r="AD13" s="12">
        <f t="shared" si="10"/>
        <v>0</v>
      </c>
      <c r="AE13" s="12">
        <f t="shared" si="10"/>
        <v>0</v>
      </c>
      <c r="AF13" t="b">
        <f t="shared" si="11"/>
        <v>1</v>
      </c>
      <c r="AG13" t="b">
        <f t="shared" si="11"/>
        <v>1</v>
      </c>
      <c r="AH13" s="92" t="str">
        <f t="shared" si="12"/>
        <v/>
      </c>
      <c r="AI13" s="92">
        <f t="shared" si="13"/>
        <v>17</v>
      </c>
      <c r="AJ13" s="92" t="str">
        <f t="shared" si="14"/>
        <v>22 - Mechaniker/innen u. verwandte Ber., Schmuckwarenmacher/innen</v>
      </c>
    </row>
    <row r="14" spans="1:36" x14ac:dyDescent="0.25">
      <c r="A14" s="73" t="s">
        <v>94</v>
      </c>
      <c r="B14" s="65" t="str">
        <f t="shared" si="1"/>
        <v>-</v>
      </c>
      <c r="C14" s="66">
        <f>IF(ISERROR(VLOOKUP($AC14,LS!$A$6:$K$87,3,0)),"",VLOOKUP($AC14,LS!$A$6:$K$87,3,0))</f>
        <v>0</v>
      </c>
      <c r="D14" s="66">
        <f>IF(ISERROR(VLOOKUP($AC14,OL!$A$6:$K$88,3,0)),"",VLOOKUP($AC14,OL!$A$6:$K$88,3,0))</f>
        <v>0</v>
      </c>
      <c r="E14" s="65">
        <f t="shared" si="2"/>
        <v>0</v>
      </c>
      <c r="F14" s="66">
        <f>IF(ISERROR(VLOOKUP($AC14,LS!$A$6:$K$87,4,0)),"",VLOOKUP($AC14,LS!$A$6:$K$87,4,0))</f>
        <v>0</v>
      </c>
      <c r="G14" s="66">
        <f>IF(ISERROR(VLOOKUP($AC14,OL!$A$6:$K$88,4,0)),"",VLOOKUP($AC14,OL!$A$6:$K$88,4,0))</f>
        <v>1</v>
      </c>
      <c r="H14" s="65" t="str">
        <f t="shared" si="3"/>
        <v>-</v>
      </c>
      <c r="I14" s="66">
        <f>IF(ISERROR(VLOOKUP($AC14,LS!$A$6:$K$87,5,0)),"",VLOOKUP($AC14,LS!$A$6:$K$87,5,0))</f>
        <v>0</v>
      </c>
      <c r="J14" s="67">
        <f>IF(ISERROR(VLOOKUP($AC14,OL!$A$6:$K$88,5,0)),"",VLOOKUP($AC14,OL!$A$6:$K$88,5,0))</f>
        <v>0</v>
      </c>
      <c r="K14" s="69" t="str">
        <f t="shared" si="4"/>
        <v>-</v>
      </c>
      <c r="L14" s="66">
        <f>IF(ISERROR(VLOOKUP($AC14,LS!$A$6:$K$87,6,0)),"",VLOOKUP($AC14,LS!$A$6:$K$87,6,0))</f>
        <v>0</v>
      </c>
      <c r="M14" s="66">
        <f>IF(ISERROR(VLOOKUP($AC14,OL!$A$6:$K$88,6,0)),"",VLOOKUP($AC14,OL!$A$6:$K$88,6,0))</f>
        <v>0</v>
      </c>
      <c r="N14" s="65" t="str">
        <f t="shared" si="5"/>
        <v>-</v>
      </c>
      <c r="O14" s="66">
        <f>IF(ISERROR(VLOOKUP($AC14,LS!$A$6:$K$87,7,0)),"",VLOOKUP($AC14,LS!$A$6:$K$87,7,0))</f>
        <v>0</v>
      </c>
      <c r="P14" s="67">
        <f>IF(ISERROR(VLOOKUP($AC14,OL!$A$6:$K$88,7,0)),"",VLOOKUP($AC14,OL!$A$6:$K$88,7,0))</f>
        <v>0</v>
      </c>
      <c r="Q14" s="69">
        <f t="shared" si="6"/>
        <v>0</v>
      </c>
      <c r="R14" s="66">
        <f>IF(ISERROR(VLOOKUP($AC14,LS!$A$6:$K$87,8,0)),"",VLOOKUP($AC14,LS!$A$6:$K$87,8,0))</f>
        <v>0</v>
      </c>
      <c r="S14" s="66">
        <f>IF(ISERROR(VLOOKUP($AC14,OL!$A$6:$K$88,8,0)),"",VLOOKUP($AC14,OL!$A$6:$K$88,8,0))</f>
        <v>1</v>
      </c>
      <c r="T14" s="65" t="str">
        <f t="shared" si="7"/>
        <v>-</v>
      </c>
      <c r="U14" s="66">
        <f>IF(ISERROR(VLOOKUP($AC14,LS!$A$6:$K$87,9,0)),"",VLOOKUP($AC14,LS!$A$6:$K$87,9,0))</f>
        <v>0</v>
      </c>
      <c r="V14" s="67">
        <f>IF(ISERROR(VLOOKUP($AC14,OL!$A$6:$K$88,9,0)),"",VLOOKUP($AC14,OL!$A$6:$K$88,9,0))</f>
        <v>0</v>
      </c>
      <c r="W14" s="69" t="str">
        <f t="shared" si="8"/>
        <v>-</v>
      </c>
      <c r="X14" s="66">
        <f>IF(ISERROR(VLOOKUP($AC14,LS!$A$6:$K$87,10,0)),"",VLOOKUP($AC14,LS!$A$6:$K$87,10,0))</f>
        <v>0</v>
      </c>
      <c r="Y14" s="66">
        <f>IF(ISERROR(VLOOKUP($AC14,OL!$A$6:$K$88,10,0)),"",VLOOKUP($AC14,OL!$A$6:$K$88,10,0))</f>
        <v>0</v>
      </c>
      <c r="Z14" s="70">
        <f t="shared" si="9"/>
        <v>0</v>
      </c>
      <c r="AA14" s="66">
        <f>IF(ISERROR(VLOOKUP($AC14,LS!$A$6:$K$87,11,0)),"",VLOOKUP($AC14,LS!$A$6:$K$87,11,0))</f>
        <v>0</v>
      </c>
      <c r="AB14" s="71">
        <f>IF(ISERROR(VLOOKUP($AC14,OL!$A$6:$K$88,11,0)),"",VLOOKUP($AC14,OL!$A$6:$K$88,11,0))</f>
        <v>2</v>
      </c>
      <c r="AC14" s="74" t="str">
        <f t="shared" si="0"/>
        <v>14</v>
      </c>
      <c r="AD14" s="12">
        <f t="shared" si="10"/>
        <v>0</v>
      </c>
      <c r="AE14" s="12">
        <f t="shared" si="10"/>
        <v>2</v>
      </c>
      <c r="AF14" t="b">
        <f t="shared" si="11"/>
        <v>1</v>
      </c>
      <c r="AG14" t="b">
        <f t="shared" si="11"/>
        <v>1</v>
      </c>
      <c r="AH14" s="92">
        <f t="shared" si="12"/>
        <v>9</v>
      </c>
      <c r="AI14" s="92">
        <f t="shared" si="13"/>
        <v>18</v>
      </c>
      <c r="AJ14" s="92" t="str">
        <f t="shared" si="14"/>
        <v>23 - Übrige Metallwarenmacher/innen,Met.-oberflächenveredler/innen</v>
      </c>
    </row>
    <row r="15" spans="1:36" x14ac:dyDescent="0.25">
      <c r="A15" s="73" t="s">
        <v>95</v>
      </c>
      <c r="B15" s="65" t="str">
        <f t="shared" si="1"/>
        <v>-</v>
      </c>
      <c r="C15" s="66">
        <f>IF(ISERROR(VLOOKUP($AC15,LS!$A$6:$K$87,3,0)),"",VLOOKUP($AC15,LS!$A$6:$K$87,3,0))</f>
        <v>0</v>
      </c>
      <c r="D15" s="66">
        <f>IF(ISERROR(VLOOKUP($AC15,OL!$A$6:$K$88,3,0)),"",VLOOKUP($AC15,OL!$A$6:$K$88,3,0))</f>
        <v>0</v>
      </c>
      <c r="E15" s="65" t="str">
        <f t="shared" si="2"/>
        <v>-</v>
      </c>
      <c r="F15" s="66">
        <f>IF(ISERROR(VLOOKUP($AC15,LS!$A$6:$K$87,4,0)),"",VLOOKUP($AC15,LS!$A$6:$K$87,4,0))</f>
        <v>0</v>
      </c>
      <c r="G15" s="66">
        <f>IF(ISERROR(VLOOKUP($AC15,OL!$A$6:$K$88,4,0)),"",VLOOKUP($AC15,OL!$A$6:$K$88,4,0))</f>
        <v>0</v>
      </c>
      <c r="H15" s="65" t="str">
        <f t="shared" si="3"/>
        <v>-</v>
      </c>
      <c r="I15" s="66">
        <f>IF(ISERROR(VLOOKUP($AC15,LS!$A$6:$K$87,5,0)),"",VLOOKUP($AC15,LS!$A$6:$K$87,5,0))</f>
        <v>0</v>
      </c>
      <c r="J15" s="67">
        <f>IF(ISERROR(VLOOKUP($AC15,OL!$A$6:$K$88,5,0)),"",VLOOKUP($AC15,OL!$A$6:$K$88,5,0))</f>
        <v>0</v>
      </c>
      <c r="K15" s="69" t="str">
        <f t="shared" si="4"/>
        <v>-</v>
      </c>
      <c r="L15" s="66">
        <f>IF(ISERROR(VLOOKUP($AC15,LS!$A$6:$K$87,6,0)),"",VLOOKUP($AC15,LS!$A$6:$K$87,6,0))</f>
        <v>0</v>
      </c>
      <c r="M15" s="66">
        <f>IF(ISERROR(VLOOKUP($AC15,OL!$A$6:$K$88,6,0)),"",VLOOKUP($AC15,OL!$A$6:$K$88,6,0))</f>
        <v>0</v>
      </c>
      <c r="N15" s="65" t="str">
        <f t="shared" si="5"/>
        <v>-</v>
      </c>
      <c r="O15" s="66">
        <f>IF(ISERROR(VLOOKUP($AC15,LS!$A$6:$K$87,7,0)),"",VLOOKUP($AC15,LS!$A$6:$K$87,7,0))</f>
        <v>0</v>
      </c>
      <c r="P15" s="67">
        <f>IF(ISERROR(VLOOKUP($AC15,OL!$A$6:$K$88,7,0)),"",VLOOKUP($AC15,OL!$A$6:$K$88,7,0))</f>
        <v>0</v>
      </c>
      <c r="Q15" s="69" t="str">
        <f t="shared" si="6"/>
        <v>-</v>
      </c>
      <c r="R15" s="66">
        <f>IF(ISERROR(VLOOKUP($AC15,LS!$A$6:$K$87,8,0)),"",VLOOKUP($AC15,LS!$A$6:$K$87,8,0))</f>
        <v>0</v>
      </c>
      <c r="S15" s="66">
        <f>IF(ISERROR(VLOOKUP($AC15,OL!$A$6:$K$88,8,0)),"",VLOOKUP($AC15,OL!$A$6:$K$88,8,0))</f>
        <v>0</v>
      </c>
      <c r="T15" s="65" t="str">
        <f t="shared" si="7"/>
        <v>-</v>
      </c>
      <c r="U15" s="66">
        <f>IF(ISERROR(VLOOKUP($AC15,LS!$A$6:$K$87,9,0)),"",VLOOKUP($AC15,LS!$A$6:$K$87,9,0))</f>
        <v>0</v>
      </c>
      <c r="V15" s="67">
        <f>IF(ISERROR(VLOOKUP($AC15,OL!$A$6:$K$88,9,0)),"",VLOOKUP($AC15,OL!$A$6:$K$88,9,0))</f>
        <v>0</v>
      </c>
      <c r="W15" s="69" t="str">
        <f t="shared" si="8"/>
        <v>-</v>
      </c>
      <c r="X15" s="66">
        <f>IF(ISERROR(VLOOKUP($AC15,LS!$A$6:$K$87,10,0)),"",VLOOKUP($AC15,LS!$A$6:$K$87,10,0))</f>
        <v>0</v>
      </c>
      <c r="Y15" s="66">
        <f>IF(ISERROR(VLOOKUP($AC15,OL!$A$6:$K$88,10,0)),"",VLOOKUP($AC15,OL!$A$6:$K$88,10,0))</f>
        <v>0</v>
      </c>
      <c r="Z15" s="70" t="str">
        <f t="shared" si="9"/>
        <v>-</v>
      </c>
      <c r="AA15" s="66">
        <f>IF(ISERROR(VLOOKUP($AC15,LS!$A$6:$K$87,11,0)),"",VLOOKUP($AC15,LS!$A$6:$K$87,11,0))</f>
        <v>0</v>
      </c>
      <c r="AB15" s="71">
        <f>IF(ISERROR(VLOOKUP($AC15,OL!$A$6:$K$88,11,0)),"",VLOOKUP($AC15,OL!$A$6:$K$88,11,0))</f>
        <v>0</v>
      </c>
      <c r="AC15" s="74" t="str">
        <f t="shared" si="0"/>
        <v>15</v>
      </c>
      <c r="AD15" s="12">
        <f t="shared" si="10"/>
        <v>0</v>
      </c>
      <c r="AE15" s="12">
        <f t="shared" si="10"/>
        <v>0</v>
      </c>
      <c r="AF15" t="b">
        <f t="shared" si="11"/>
        <v>1</v>
      </c>
      <c r="AG15" t="b">
        <f t="shared" si="11"/>
        <v>1</v>
      </c>
      <c r="AH15" s="92" t="str">
        <f t="shared" si="12"/>
        <v/>
      </c>
      <c r="AI15" s="92">
        <f t="shared" si="13"/>
        <v>19</v>
      </c>
      <c r="AJ15" s="92" t="str">
        <f t="shared" si="14"/>
        <v>24 - Elektriker/innen</v>
      </c>
    </row>
    <row r="16" spans="1:36" x14ac:dyDescent="0.25">
      <c r="A16" s="73" t="s">
        <v>26</v>
      </c>
      <c r="B16" s="65">
        <f t="shared" si="1"/>
        <v>0.5</v>
      </c>
      <c r="C16" s="66">
        <f>IF(ISERROR(VLOOKUP($AC16,LS!$A$6:$K$87,3,0)),"",VLOOKUP($AC16,LS!$A$6:$K$87,3,0))</f>
        <v>2</v>
      </c>
      <c r="D16" s="66">
        <f>IF(ISERROR(VLOOKUP($AC16,OL!$A$6:$K$88,3,0)),"",VLOOKUP($AC16,OL!$A$6:$K$88,3,0))</f>
        <v>4</v>
      </c>
      <c r="E16" s="65">
        <f t="shared" si="2"/>
        <v>0.16666666666666666</v>
      </c>
      <c r="F16" s="66">
        <f>IF(ISERROR(VLOOKUP($AC16,LS!$A$6:$K$87,4,0)),"",VLOOKUP($AC16,LS!$A$6:$K$87,4,0))</f>
        <v>1</v>
      </c>
      <c r="G16" s="66">
        <f>IF(ISERROR(VLOOKUP($AC16,OL!$A$6:$K$88,4,0)),"",VLOOKUP($AC16,OL!$A$6:$K$88,4,0))</f>
        <v>6</v>
      </c>
      <c r="H16" s="65">
        <f t="shared" si="3"/>
        <v>3</v>
      </c>
      <c r="I16" s="66">
        <f>IF(ISERROR(VLOOKUP($AC16,LS!$A$6:$K$87,5,0)),"",VLOOKUP($AC16,LS!$A$6:$K$87,5,0))</f>
        <v>6</v>
      </c>
      <c r="J16" s="67">
        <f>IF(ISERROR(VLOOKUP($AC16,OL!$A$6:$K$88,5,0)),"",VLOOKUP($AC16,OL!$A$6:$K$88,5,0))</f>
        <v>2</v>
      </c>
      <c r="K16" s="69">
        <f t="shared" si="4"/>
        <v>0.36363636363636365</v>
      </c>
      <c r="L16" s="66">
        <f>IF(ISERROR(VLOOKUP($AC16,LS!$A$6:$K$87,6,0)),"",VLOOKUP($AC16,LS!$A$6:$K$87,6,0))</f>
        <v>4</v>
      </c>
      <c r="M16" s="66">
        <f>IF(ISERROR(VLOOKUP($AC16,OL!$A$6:$K$88,6,0)),"",VLOOKUP($AC16,OL!$A$6:$K$88,6,0))</f>
        <v>11</v>
      </c>
      <c r="N16" s="65">
        <f t="shared" si="5"/>
        <v>1.5</v>
      </c>
      <c r="O16" s="66">
        <f>IF(ISERROR(VLOOKUP($AC16,LS!$A$6:$K$87,7,0)),"",VLOOKUP($AC16,LS!$A$6:$K$87,7,0))</f>
        <v>3</v>
      </c>
      <c r="P16" s="67">
        <f>IF(ISERROR(VLOOKUP($AC16,OL!$A$6:$K$88,7,0)),"",VLOOKUP($AC16,OL!$A$6:$K$88,7,0))</f>
        <v>2</v>
      </c>
      <c r="Q16" s="69">
        <f t="shared" si="6"/>
        <v>1</v>
      </c>
      <c r="R16" s="66">
        <f>IF(ISERROR(VLOOKUP($AC16,LS!$A$6:$K$87,8,0)),"",VLOOKUP($AC16,LS!$A$6:$K$87,8,0))</f>
        <v>4</v>
      </c>
      <c r="S16" s="66">
        <f>IF(ISERROR(VLOOKUP($AC16,OL!$A$6:$K$88,8,0)),"",VLOOKUP($AC16,OL!$A$6:$K$88,8,0))</f>
        <v>4</v>
      </c>
      <c r="T16" s="65" t="str">
        <f t="shared" si="7"/>
        <v>-</v>
      </c>
      <c r="U16" s="66">
        <f>IF(ISERROR(VLOOKUP($AC16,LS!$A$6:$K$87,9,0)),"",VLOOKUP($AC16,LS!$A$6:$K$87,9,0))</f>
        <v>2</v>
      </c>
      <c r="V16" s="67">
        <f>IF(ISERROR(VLOOKUP($AC16,OL!$A$6:$K$88,9,0)),"",VLOOKUP($AC16,OL!$A$6:$K$88,9,0))</f>
        <v>0</v>
      </c>
      <c r="W16" s="69" t="str">
        <f t="shared" si="8"/>
        <v>-</v>
      </c>
      <c r="X16" s="66">
        <f>IF(ISERROR(VLOOKUP($AC16,LS!$A$6:$K$87,10,0)),"",VLOOKUP($AC16,LS!$A$6:$K$87,10,0))</f>
        <v>0</v>
      </c>
      <c r="Y16" s="66">
        <f>IF(ISERROR(VLOOKUP($AC16,OL!$A$6:$K$88,10,0)),"",VLOOKUP($AC16,OL!$A$6:$K$88,10,0))</f>
        <v>0</v>
      </c>
      <c r="Z16" s="70">
        <f t="shared" si="9"/>
        <v>0.75862068965517238</v>
      </c>
      <c r="AA16" s="66">
        <f>IF(ISERROR(VLOOKUP($AC16,LS!$A$6:$K$87,11,0)),"",VLOOKUP($AC16,LS!$A$6:$K$87,11,0))</f>
        <v>22</v>
      </c>
      <c r="AB16" s="71">
        <f>IF(ISERROR(VLOOKUP($AC16,OL!$A$6:$K$88,11,0)),"",VLOOKUP($AC16,OL!$A$6:$K$88,11,0))</f>
        <v>29</v>
      </c>
      <c r="AC16" s="74" t="str">
        <f t="shared" si="0"/>
        <v>16</v>
      </c>
      <c r="AD16" s="12">
        <f t="shared" si="10"/>
        <v>22</v>
      </c>
      <c r="AE16" s="12">
        <f t="shared" si="10"/>
        <v>29</v>
      </c>
      <c r="AF16" t="b">
        <f t="shared" si="11"/>
        <v>1</v>
      </c>
      <c r="AG16" t="b">
        <f t="shared" si="11"/>
        <v>1</v>
      </c>
      <c r="AH16" s="92">
        <f t="shared" si="12"/>
        <v>11</v>
      </c>
      <c r="AI16" s="92">
        <f t="shared" si="13"/>
        <v>20</v>
      </c>
      <c r="AJ16" s="92" t="str">
        <f t="shared" si="14"/>
        <v>25 - Holzverarbeiter/innen</v>
      </c>
    </row>
    <row r="17" spans="1:36" x14ac:dyDescent="0.25">
      <c r="A17" s="73" t="s">
        <v>27</v>
      </c>
      <c r="B17" s="65">
        <f t="shared" si="1"/>
        <v>0.5</v>
      </c>
      <c r="C17" s="66">
        <f>IF(ISERROR(VLOOKUP($AC17,LS!$A$6:$K$87,3,0)),"",VLOOKUP($AC17,LS!$A$6:$K$87,3,0))</f>
        <v>1</v>
      </c>
      <c r="D17" s="66">
        <f>IF(ISERROR(VLOOKUP($AC17,OL!$A$6:$K$88,3,0)),"",VLOOKUP($AC17,OL!$A$6:$K$88,3,0))</f>
        <v>2</v>
      </c>
      <c r="E17" s="65">
        <f t="shared" si="2"/>
        <v>0</v>
      </c>
      <c r="F17" s="66">
        <f>IF(ISERROR(VLOOKUP($AC17,LS!$A$6:$K$87,4,0)),"",VLOOKUP($AC17,LS!$A$6:$K$87,4,0))</f>
        <v>0</v>
      </c>
      <c r="G17" s="66">
        <f>IF(ISERROR(VLOOKUP($AC17,OL!$A$6:$K$88,4,0)),"",VLOOKUP($AC17,OL!$A$6:$K$88,4,0))</f>
        <v>3</v>
      </c>
      <c r="H17" s="65">
        <f t="shared" si="3"/>
        <v>1.2</v>
      </c>
      <c r="I17" s="66">
        <f>IF(ISERROR(VLOOKUP($AC17,LS!$A$6:$K$87,5,0)),"",VLOOKUP($AC17,LS!$A$6:$K$87,5,0))</f>
        <v>6</v>
      </c>
      <c r="J17" s="67">
        <f>IF(ISERROR(VLOOKUP($AC17,OL!$A$6:$K$88,5,0)),"",VLOOKUP($AC17,OL!$A$6:$K$88,5,0))</f>
        <v>5</v>
      </c>
      <c r="K17" s="69">
        <f t="shared" si="4"/>
        <v>0.5714285714285714</v>
      </c>
      <c r="L17" s="66">
        <f>IF(ISERROR(VLOOKUP($AC17,LS!$A$6:$K$87,6,0)),"",VLOOKUP($AC17,LS!$A$6:$K$87,6,0))</f>
        <v>4</v>
      </c>
      <c r="M17" s="66">
        <f>IF(ISERROR(VLOOKUP($AC17,OL!$A$6:$K$88,6,0)),"",VLOOKUP($AC17,OL!$A$6:$K$88,6,0))</f>
        <v>7</v>
      </c>
      <c r="N17" s="65">
        <f t="shared" si="5"/>
        <v>0</v>
      </c>
      <c r="O17" s="66">
        <f>IF(ISERROR(VLOOKUP($AC17,LS!$A$6:$K$87,7,0)),"",VLOOKUP($AC17,LS!$A$6:$K$87,7,0))</f>
        <v>0</v>
      </c>
      <c r="P17" s="67">
        <f>IF(ISERROR(VLOOKUP($AC17,OL!$A$6:$K$88,7,0)),"",VLOOKUP($AC17,OL!$A$6:$K$88,7,0))</f>
        <v>5</v>
      </c>
      <c r="Q17" s="69">
        <f t="shared" si="6"/>
        <v>0.5</v>
      </c>
      <c r="R17" s="66">
        <f>IF(ISERROR(VLOOKUP($AC17,LS!$A$6:$K$87,8,0)),"",VLOOKUP($AC17,LS!$A$6:$K$87,8,0))</f>
        <v>10</v>
      </c>
      <c r="S17" s="66">
        <f>IF(ISERROR(VLOOKUP($AC17,OL!$A$6:$K$88,8,0)),"",VLOOKUP($AC17,OL!$A$6:$K$88,8,0))</f>
        <v>20</v>
      </c>
      <c r="T17" s="65">
        <f t="shared" si="7"/>
        <v>1.5</v>
      </c>
      <c r="U17" s="66">
        <f>IF(ISERROR(VLOOKUP($AC17,LS!$A$6:$K$87,9,0)),"",VLOOKUP($AC17,LS!$A$6:$K$87,9,0))</f>
        <v>3</v>
      </c>
      <c r="V17" s="67">
        <f>IF(ISERROR(VLOOKUP($AC17,OL!$A$6:$K$88,9,0)),"",VLOOKUP($AC17,OL!$A$6:$K$88,9,0))</f>
        <v>2</v>
      </c>
      <c r="W17" s="69">
        <f t="shared" si="8"/>
        <v>0</v>
      </c>
      <c r="X17" s="66">
        <f>IF(ISERROR(VLOOKUP($AC17,LS!$A$6:$K$87,10,0)),"",VLOOKUP($AC17,LS!$A$6:$K$87,10,0))</f>
        <v>0</v>
      </c>
      <c r="Y17" s="66">
        <f>IF(ISERROR(VLOOKUP($AC17,OL!$A$6:$K$88,10,0)),"",VLOOKUP($AC17,OL!$A$6:$K$88,10,0))</f>
        <v>2</v>
      </c>
      <c r="Z17" s="70">
        <f t="shared" si="9"/>
        <v>0.52173913043478259</v>
      </c>
      <c r="AA17" s="66">
        <f>IF(ISERROR(VLOOKUP($AC17,LS!$A$6:$K$87,11,0)),"",VLOOKUP($AC17,LS!$A$6:$K$87,11,0))</f>
        <v>24</v>
      </c>
      <c r="AB17" s="71">
        <f>IF(ISERROR(VLOOKUP($AC17,OL!$A$6:$K$88,11,0)),"",VLOOKUP($AC17,OL!$A$6:$K$88,11,0))</f>
        <v>46</v>
      </c>
      <c r="AC17" s="74" t="str">
        <f t="shared" si="0"/>
        <v>17</v>
      </c>
      <c r="AD17" s="12">
        <f t="shared" si="10"/>
        <v>24</v>
      </c>
      <c r="AE17" s="12">
        <f t="shared" si="10"/>
        <v>46</v>
      </c>
      <c r="AF17" t="b">
        <f t="shared" si="11"/>
        <v>1</v>
      </c>
      <c r="AG17" t="b">
        <f t="shared" si="11"/>
        <v>1</v>
      </c>
      <c r="AH17" s="92">
        <f t="shared" si="12"/>
        <v>12</v>
      </c>
      <c r="AI17" s="92">
        <f t="shared" si="13"/>
        <v>21</v>
      </c>
      <c r="AJ17" s="92" t="str">
        <f t="shared" si="14"/>
        <v>26 - Verwandte Berufe der Holzverarbeiter/innen</v>
      </c>
    </row>
    <row r="18" spans="1:36" x14ac:dyDescent="0.25">
      <c r="A18" s="73" t="s">
        <v>29</v>
      </c>
      <c r="B18" s="65" t="str">
        <f t="shared" si="1"/>
        <v>-</v>
      </c>
      <c r="C18" s="66">
        <f>IF(ISERROR(VLOOKUP($AC18,LS!$A$6:$K$87,3,0)),"",VLOOKUP($AC18,LS!$A$6:$K$87,3,0))</f>
        <v>0</v>
      </c>
      <c r="D18" s="66">
        <f>IF(ISERROR(VLOOKUP($AC18,OL!$A$6:$K$88,3,0)),"",VLOOKUP($AC18,OL!$A$6:$K$88,3,0))</f>
        <v>0</v>
      </c>
      <c r="E18" s="65" t="str">
        <f t="shared" si="2"/>
        <v>-</v>
      </c>
      <c r="F18" s="66">
        <f>IF(ISERROR(VLOOKUP($AC18,LS!$A$6:$K$87,4,0)),"",VLOOKUP($AC18,LS!$A$6:$K$87,4,0))</f>
        <v>0</v>
      </c>
      <c r="G18" s="66">
        <f>IF(ISERROR(VLOOKUP($AC18,OL!$A$6:$K$88,4,0)),"",VLOOKUP($AC18,OL!$A$6:$K$88,4,0))</f>
        <v>0</v>
      </c>
      <c r="H18" s="65" t="str">
        <f t="shared" si="3"/>
        <v>-</v>
      </c>
      <c r="I18" s="66">
        <f>IF(ISERROR(VLOOKUP($AC18,LS!$A$6:$K$87,5,0)),"",VLOOKUP($AC18,LS!$A$6:$K$87,5,0))</f>
        <v>0</v>
      </c>
      <c r="J18" s="67">
        <f>IF(ISERROR(VLOOKUP($AC18,OL!$A$6:$K$88,5,0)),"",VLOOKUP($AC18,OL!$A$6:$K$88,5,0))</f>
        <v>0</v>
      </c>
      <c r="K18" s="69" t="str">
        <f t="shared" si="4"/>
        <v>-</v>
      </c>
      <c r="L18" s="66">
        <f>IF(ISERROR(VLOOKUP($AC18,LS!$A$6:$K$87,6,0)),"",VLOOKUP($AC18,LS!$A$6:$K$87,6,0))</f>
        <v>0</v>
      </c>
      <c r="M18" s="66">
        <f>IF(ISERROR(VLOOKUP($AC18,OL!$A$6:$K$88,6,0)),"",VLOOKUP($AC18,OL!$A$6:$K$88,6,0))</f>
        <v>0</v>
      </c>
      <c r="N18" s="65" t="str">
        <f t="shared" si="5"/>
        <v>-</v>
      </c>
      <c r="O18" s="66">
        <f>IF(ISERROR(VLOOKUP($AC18,LS!$A$6:$K$87,7,0)),"",VLOOKUP($AC18,LS!$A$6:$K$87,7,0))</f>
        <v>0</v>
      </c>
      <c r="P18" s="67">
        <f>IF(ISERROR(VLOOKUP($AC18,OL!$A$6:$K$88,7,0)),"",VLOOKUP($AC18,OL!$A$6:$K$88,7,0))</f>
        <v>0</v>
      </c>
      <c r="Q18" s="69" t="str">
        <f t="shared" si="6"/>
        <v>-</v>
      </c>
      <c r="R18" s="66">
        <f>IF(ISERROR(VLOOKUP($AC18,LS!$A$6:$K$87,8,0)),"",VLOOKUP($AC18,LS!$A$6:$K$87,8,0))</f>
        <v>0</v>
      </c>
      <c r="S18" s="66">
        <f>IF(ISERROR(VLOOKUP($AC18,OL!$A$6:$K$88,8,0)),"",VLOOKUP($AC18,OL!$A$6:$K$88,8,0))</f>
        <v>0</v>
      </c>
      <c r="T18" s="65" t="str">
        <f t="shared" si="7"/>
        <v>-</v>
      </c>
      <c r="U18" s="66">
        <f>IF(ISERROR(VLOOKUP($AC18,LS!$A$6:$K$87,9,0)),"",VLOOKUP($AC18,LS!$A$6:$K$87,9,0))</f>
        <v>0</v>
      </c>
      <c r="V18" s="67">
        <f>IF(ISERROR(VLOOKUP($AC18,OL!$A$6:$K$88,9,0)),"",VLOOKUP($AC18,OL!$A$6:$K$88,9,0))</f>
        <v>0</v>
      </c>
      <c r="W18" s="69" t="str">
        <f t="shared" si="8"/>
        <v>-</v>
      </c>
      <c r="X18" s="66">
        <f>IF(ISERROR(VLOOKUP($AC18,LS!$A$6:$K$87,10,0)),"",VLOOKUP($AC18,LS!$A$6:$K$87,10,0))</f>
        <v>0</v>
      </c>
      <c r="Y18" s="66">
        <f>IF(ISERROR(VLOOKUP($AC18,OL!$A$6:$K$88,10,0)),"",VLOOKUP($AC18,OL!$A$6:$K$88,10,0))</f>
        <v>0</v>
      </c>
      <c r="Z18" s="70" t="str">
        <f t="shared" si="9"/>
        <v>-</v>
      </c>
      <c r="AA18" s="66">
        <f>IF(ISERROR(VLOOKUP($AC18,LS!$A$6:$K$87,11,0)),"",VLOOKUP($AC18,LS!$A$6:$K$87,11,0))</f>
        <v>0</v>
      </c>
      <c r="AB18" s="71">
        <f>IF(ISERROR(VLOOKUP($AC18,OL!$A$6:$K$88,11,0)),"",VLOOKUP($AC18,OL!$A$6:$K$88,11,0))</f>
        <v>0</v>
      </c>
      <c r="AC18" s="74" t="str">
        <f t="shared" si="0"/>
        <v>18</v>
      </c>
      <c r="AD18" s="12">
        <f t="shared" si="10"/>
        <v>0</v>
      </c>
      <c r="AE18" s="12">
        <f t="shared" si="10"/>
        <v>0</v>
      </c>
      <c r="AF18" t="b">
        <f t="shared" si="11"/>
        <v>1</v>
      </c>
      <c r="AG18" t="b">
        <f t="shared" si="11"/>
        <v>1</v>
      </c>
      <c r="AH18" s="92" t="str">
        <f t="shared" si="12"/>
        <v/>
      </c>
      <c r="AI18" s="92">
        <f t="shared" si="13"/>
        <v>25</v>
      </c>
      <c r="AJ18" s="92" t="str">
        <f t="shared" si="14"/>
        <v>30 - Bekleidungshersteller/innen, andere Textilverarbeiter/innen</v>
      </c>
    </row>
    <row r="19" spans="1:36" x14ac:dyDescent="0.25">
      <c r="A19" s="73" t="s">
        <v>30</v>
      </c>
      <c r="B19" s="65">
        <f t="shared" si="1"/>
        <v>0</v>
      </c>
      <c r="C19" s="66">
        <f>IF(ISERROR(VLOOKUP($AC19,LS!$A$6:$K$87,3,0)),"",VLOOKUP($AC19,LS!$A$6:$K$87,3,0))</f>
        <v>0</v>
      </c>
      <c r="D19" s="66">
        <f>IF(ISERROR(VLOOKUP($AC19,OL!$A$6:$K$88,3,0)),"",VLOOKUP($AC19,OL!$A$6:$K$88,3,0))</f>
        <v>13</v>
      </c>
      <c r="E19" s="65" t="str">
        <f t="shared" si="2"/>
        <v>-</v>
      </c>
      <c r="F19" s="66">
        <f>IF(ISERROR(VLOOKUP($AC19,LS!$A$6:$K$87,4,0)),"",VLOOKUP($AC19,LS!$A$6:$K$87,4,0))</f>
        <v>0</v>
      </c>
      <c r="G19" s="66">
        <f>IF(ISERROR(VLOOKUP($AC19,OL!$A$6:$K$88,4,0)),"",VLOOKUP($AC19,OL!$A$6:$K$88,4,0))</f>
        <v>0</v>
      </c>
      <c r="H19" s="65">
        <f t="shared" si="3"/>
        <v>0.66666666666666663</v>
      </c>
      <c r="I19" s="66">
        <f>IF(ISERROR(VLOOKUP($AC19,LS!$A$6:$K$87,5,0)),"",VLOOKUP($AC19,LS!$A$6:$K$87,5,0))</f>
        <v>4</v>
      </c>
      <c r="J19" s="67">
        <f>IF(ISERROR(VLOOKUP($AC19,OL!$A$6:$K$88,5,0)),"",VLOOKUP($AC19,OL!$A$6:$K$88,5,0))</f>
        <v>6</v>
      </c>
      <c r="K19" s="69">
        <f t="shared" si="4"/>
        <v>0.5</v>
      </c>
      <c r="L19" s="66">
        <f>IF(ISERROR(VLOOKUP($AC19,LS!$A$6:$K$87,6,0)),"",VLOOKUP($AC19,LS!$A$6:$K$87,6,0))</f>
        <v>2</v>
      </c>
      <c r="M19" s="66">
        <f>IF(ISERROR(VLOOKUP($AC19,OL!$A$6:$K$88,6,0)),"",VLOOKUP($AC19,OL!$A$6:$K$88,6,0))</f>
        <v>4</v>
      </c>
      <c r="N19" s="65" t="str">
        <f t="shared" si="5"/>
        <v>-</v>
      </c>
      <c r="O19" s="66">
        <f>IF(ISERROR(VLOOKUP($AC19,LS!$A$6:$K$87,7,0)),"",VLOOKUP($AC19,LS!$A$6:$K$87,7,0))</f>
        <v>1</v>
      </c>
      <c r="P19" s="67">
        <f>IF(ISERROR(VLOOKUP($AC19,OL!$A$6:$K$88,7,0)),"",VLOOKUP($AC19,OL!$A$6:$K$88,7,0))</f>
        <v>0</v>
      </c>
      <c r="Q19" s="69">
        <f t="shared" si="6"/>
        <v>1</v>
      </c>
      <c r="R19" s="66">
        <f>IF(ISERROR(VLOOKUP($AC19,LS!$A$6:$K$87,8,0)),"",VLOOKUP($AC19,LS!$A$6:$K$87,8,0))</f>
        <v>4</v>
      </c>
      <c r="S19" s="66">
        <f>IF(ISERROR(VLOOKUP($AC19,OL!$A$6:$K$88,8,0)),"",VLOOKUP($AC19,OL!$A$6:$K$88,8,0))</f>
        <v>4</v>
      </c>
      <c r="T19" s="65" t="str">
        <f t="shared" si="7"/>
        <v>-</v>
      </c>
      <c r="U19" s="66">
        <f>IF(ISERROR(VLOOKUP($AC19,LS!$A$6:$K$87,9,0)),"",VLOOKUP($AC19,LS!$A$6:$K$87,9,0))</f>
        <v>5</v>
      </c>
      <c r="V19" s="67">
        <f>IF(ISERROR(VLOOKUP($AC19,OL!$A$6:$K$88,9,0)),"",VLOOKUP($AC19,OL!$A$6:$K$88,9,0))</f>
        <v>0</v>
      </c>
      <c r="W19" s="69">
        <f t="shared" si="8"/>
        <v>0.14285714285714285</v>
      </c>
      <c r="X19" s="66">
        <f>IF(ISERROR(VLOOKUP($AC19,LS!$A$6:$K$87,10,0)),"",VLOOKUP($AC19,LS!$A$6:$K$87,10,0))</f>
        <v>1</v>
      </c>
      <c r="Y19" s="66">
        <f>IF(ISERROR(VLOOKUP($AC19,OL!$A$6:$K$88,10,0)),"",VLOOKUP($AC19,OL!$A$6:$K$88,10,0))</f>
        <v>7</v>
      </c>
      <c r="Z19" s="70">
        <f t="shared" si="9"/>
        <v>0.5</v>
      </c>
      <c r="AA19" s="66">
        <f>IF(ISERROR(VLOOKUP($AC19,LS!$A$6:$K$87,11,0)),"",VLOOKUP($AC19,LS!$A$6:$K$87,11,0))</f>
        <v>17</v>
      </c>
      <c r="AB19" s="71">
        <f>IF(ISERROR(VLOOKUP($AC19,OL!$A$6:$K$88,11,0)),"",VLOOKUP($AC19,OL!$A$6:$K$88,11,0))</f>
        <v>34</v>
      </c>
      <c r="AC19" s="74" t="str">
        <f t="shared" si="0"/>
        <v>19</v>
      </c>
      <c r="AD19" s="12">
        <f t="shared" si="10"/>
        <v>17</v>
      </c>
      <c r="AE19" s="12">
        <f t="shared" si="10"/>
        <v>34</v>
      </c>
      <c r="AF19" t="b">
        <f t="shared" si="11"/>
        <v>1</v>
      </c>
      <c r="AG19" t="b">
        <f t="shared" si="11"/>
        <v>1</v>
      </c>
      <c r="AH19" s="92">
        <f t="shared" si="12"/>
        <v>14</v>
      </c>
      <c r="AI19" s="92">
        <f t="shared" si="13"/>
        <v>26</v>
      </c>
      <c r="AJ19" s="92" t="str">
        <f t="shared" si="14"/>
        <v>31 - Bekleidungshersteller/innen, andere Textilverarbeiter/innen</v>
      </c>
    </row>
    <row r="20" spans="1:36" x14ac:dyDescent="0.25">
      <c r="A20" s="73" t="s">
        <v>31</v>
      </c>
      <c r="B20" s="65">
        <f t="shared" si="1"/>
        <v>0</v>
      </c>
      <c r="C20" s="66">
        <f>IF(ISERROR(VLOOKUP($AC20,LS!$A$6:$K$87,3,0)),"",VLOOKUP($AC20,LS!$A$6:$K$87,3,0))</f>
        <v>0</v>
      </c>
      <c r="D20" s="66">
        <f>IF(ISERROR(VLOOKUP($AC20,OL!$A$6:$K$88,3,0)),"",VLOOKUP($AC20,OL!$A$6:$K$88,3,0))</f>
        <v>2</v>
      </c>
      <c r="E20" s="65" t="str">
        <f t="shared" si="2"/>
        <v>-</v>
      </c>
      <c r="F20" s="66">
        <f>IF(ISERROR(VLOOKUP($AC20,LS!$A$6:$K$87,4,0)),"",VLOOKUP($AC20,LS!$A$6:$K$87,4,0))</f>
        <v>0</v>
      </c>
      <c r="G20" s="66">
        <f>IF(ISERROR(VLOOKUP($AC20,OL!$A$6:$K$88,4,0)),"",VLOOKUP($AC20,OL!$A$6:$K$88,4,0))</f>
        <v>0</v>
      </c>
      <c r="H20" s="65" t="str">
        <f t="shared" si="3"/>
        <v>-</v>
      </c>
      <c r="I20" s="66">
        <f>IF(ISERROR(VLOOKUP($AC20,LS!$A$6:$K$87,5,0)),"",VLOOKUP($AC20,LS!$A$6:$K$87,5,0))</f>
        <v>1</v>
      </c>
      <c r="J20" s="67">
        <f>IF(ISERROR(VLOOKUP($AC20,OL!$A$6:$K$88,5,0)),"",VLOOKUP($AC20,OL!$A$6:$K$88,5,0))</f>
        <v>0</v>
      </c>
      <c r="K20" s="69">
        <f t="shared" si="4"/>
        <v>0</v>
      </c>
      <c r="L20" s="66">
        <f>IF(ISERROR(VLOOKUP($AC20,LS!$A$6:$K$87,6,0)),"",VLOOKUP($AC20,LS!$A$6:$K$87,6,0))</f>
        <v>0</v>
      </c>
      <c r="M20" s="66">
        <f>IF(ISERROR(VLOOKUP($AC20,OL!$A$6:$K$88,6,0)),"",VLOOKUP($AC20,OL!$A$6:$K$88,6,0))</f>
        <v>3</v>
      </c>
      <c r="N20" s="65" t="str">
        <f t="shared" si="5"/>
        <v>-</v>
      </c>
      <c r="O20" s="66">
        <f>IF(ISERROR(VLOOKUP($AC20,LS!$A$6:$K$87,7,0)),"",VLOOKUP($AC20,LS!$A$6:$K$87,7,0))</f>
        <v>0</v>
      </c>
      <c r="P20" s="67">
        <f>IF(ISERROR(VLOOKUP($AC20,OL!$A$6:$K$88,7,0)),"",VLOOKUP($AC20,OL!$A$6:$K$88,7,0))</f>
        <v>0</v>
      </c>
      <c r="Q20" s="69">
        <f t="shared" si="6"/>
        <v>1</v>
      </c>
      <c r="R20" s="66">
        <f>IF(ISERROR(VLOOKUP($AC20,LS!$A$6:$K$87,8,0)),"",VLOOKUP($AC20,LS!$A$6:$K$87,8,0))</f>
        <v>1</v>
      </c>
      <c r="S20" s="66">
        <f>IF(ISERROR(VLOOKUP($AC20,OL!$A$6:$K$88,8,0)),"",VLOOKUP($AC20,OL!$A$6:$K$88,8,0))</f>
        <v>1</v>
      </c>
      <c r="T20" s="65" t="str">
        <f t="shared" si="7"/>
        <v>-</v>
      </c>
      <c r="U20" s="66">
        <f>IF(ISERROR(VLOOKUP($AC20,LS!$A$6:$K$87,9,0)),"",VLOOKUP($AC20,LS!$A$6:$K$87,9,0))</f>
        <v>0</v>
      </c>
      <c r="V20" s="67">
        <f>IF(ISERROR(VLOOKUP($AC20,OL!$A$6:$K$88,9,0)),"",VLOOKUP($AC20,OL!$A$6:$K$88,9,0))</f>
        <v>0</v>
      </c>
      <c r="W20" s="69" t="str">
        <f t="shared" si="8"/>
        <v>-</v>
      </c>
      <c r="X20" s="66">
        <f>IF(ISERROR(VLOOKUP($AC20,LS!$A$6:$K$87,10,0)),"",VLOOKUP($AC20,LS!$A$6:$K$87,10,0))</f>
        <v>0</v>
      </c>
      <c r="Y20" s="66">
        <f>IF(ISERROR(VLOOKUP($AC20,OL!$A$6:$K$88,10,0)),"",VLOOKUP($AC20,OL!$A$6:$K$88,10,0))</f>
        <v>0</v>
      </c>
      <c r="Z20" s="70">
        <f t="shared" si="9"/>
        <v>0.33333333333333331</v>
      </c>
      <c r="AA20" s="66">
        <f>IF(ISERROR(VLOOKUP($AC20,LS!$A$6:$K$87,11,0)),"",VLOOKUP($AC20,LS!$A$6:$K$87,11,0))</f>
        <v>2</v>
      </c>
      <c r="AB20" s="71">
        <f>IF(ISERROR(VLOOKUP($AC20,OL!$A$6:$K$88,11,0)),"",VLOOKUP($AC20,OL!$A$6:$K$88,11,0))</f>
        <v>6</v>
      </c>
      <c r="AC20" s="74" t="str">
        <f t="shared" si="0"/>
        <v>20</v>
      </c>
      <c r="AD20" s="12">
        <f t="shared" si="10"/>
        <v>2</v>
      </c>
      <c r="AE20" s="12">
        <f t="shared" si="10"/>
        <v>6</v>
      </c>
      <c r="AF20" t="b">
        <f t="shared" si="11"/>
        <v>1</v>
      </c>
      <c r="AG20" t="b">
        <f t="shared" si="11"/>
        <v>1</v>
      </c>
      <c r="AH20" s="92">
        <f t="shared" si="12"/>
        <v>15</v>
      </c>
      <c r="AI20" s="92">
        <f t="shared" si="13"/>
        <v>28</v>
      </c>
      <c r="AJ20" s="92" t="str">
        <f t="shared" si="14"/>
        <v>33 - Holzstoff-, Papierhersteller/innen, Papierverarbeiter/innen</v>
      </c>
    </row>
    <row r="21" spans="1:36" x14ac:dyDescent="0.25">
      <c r="A21" s="73" t="s">
        <v>32</v>
      </c>
      <c r="B21" s="65">
        <f t="shared" si="1"/>
        <v>0</v>
      </c>
      <c r="C21" s="66">
        <f>IF(ISERROR(VLOOKUP($AC21,LS!$A$6:$K$87,3,0)),"",VLOOKUP($AC21,LS!$A$6:$K$87,3,0))</f>
        <v>0</v>
      </c>
      <c r="D21" s="66">
        <f>IF(ISERROR(VLOOKUP($AC21,OL!$A$6:$K$88,3,0)),"",VLOOKUP($AC21,OL!$A$6:$K$88,3,0))</f>
        <v>7</v>
      </c>
      <c r="E21" s="65">
        <f t="shared" si="2"/>
        <v>0</v>
      </c>
      <c r="F21" s="66">
        <f>IF(ISERROR(VLOOKUP($AC21,LS!$A$6:$K$87,4,0)),"",VLOOKUP($AC21,LS!$A$6:$K$87,4,0))</f>
        <v>0</v>
      </c>
      <c r="G21" s="66">
        <f>IF(ISERROR(VLOOKUP($AC21,OL!$A$6:$K$88,4,0)),"",VLOOKUP($AC21,OL!$A$6:$K$88,4,0))</f>
        <v>3</v>
      </c>
      <c r="H21" s="65">
        <f t="shared" si="3"/>
        <v>3.5</v>
      </c>
      <c r="I21" s="66">
        <f>IF(ISERROR(VLOOKUP($AC21,LS!$A$6:$K$87,5,0)),"",VLOOKUP($AC21,LS!$A$6:$K$87,5,0))</f>
        <v>7</v>
      </c>
      <c r="J21" s="67">
        <f>IF(ISERROR(VLOOKUP($AC21,OL!$A$6:$K$88,5,0)),"",VLOOKUP($AC21,OL!$A$6:$K$88,5,0))</f>
        <v>2</v>
      </c>
      <c r="K21" s="69">
        <f t="shared" si="4"/>
        <v>0</v>
      </c>
      <c r="L21" s="66">
        <f>IF(ISERROR(VLOOKUP($AC21,LS!$A$6:$K$87,6,0)),"",VLOOKUP($AC21,LS!$A$6:$K$87,6,0))</f>
        <v>0</v>
      </c>
      <c r="M21" s="66">
        <f>IF(ISERROR(VLOOKUP($AC21,OL!$A$6:$K$88,6,0)),"",VLOOKUP($AC21,OL!$A$6:$K$88,6,0))</f>
        <v>7</v>
      </c>
      <c r="N21" s="65">
        <f t="shared" si="5"/>
        <v>2</v>
      </c>
      <c r="O21" s="66">
        <f>IF(ISERROR(VLOOKUP($AC21,LS!$A$6:$K$87,7,0)),"",VLOOKUP($AC21,LS!$A$6:$K$87,7,0))</f>
        <v>2</v>
      </c>
      <c r="P21" s="67">
        <f>IF(ISERROR(VLOOKUP($AC21,OL!$A$6:$K$88,7,0)),"",VLOOKUP($AC21,OL!$A$6:$K$88,7,0))</f>
        <v>1</v>
      </c>
      <c r="Q21" s="69">
        <f t="shared" si="6"/>
        <v>1</v>
      </c>
      <c r="R21" s="66">
        <f>IF(ISERROR(VLOOKUP($AC21,LS!$A$6:$K$87,8,0)),"",VLOOKUP($AC21,LS!$A$6:$K$87,8,0))</f>
        <v>7</v>
      </c>
      <c r="S21" s="66">
        <f>IF(ISERROR(VLOOKUP($AC21,OL!$A$6:$K$88,8,0)),"",VLOOKUP($AC21,OL!$A$6:$K$88,8,0))</f>
        <v>7</v>
      </c>
      <c r="T21" s="65" t="str">
        <f t="shared" si="7"/>
        <v>-</v>
      </c>
      <c r="U21" s="66">
        <f>IF(ISERROR(VLOOKUP($AC21,LS!$A$6:$K$87,9,0)),"",VLOOKUP($AC21,LS!$A$6:$K$87,9,0))</f>
        <v>1</v>
      </c>
      <c r="V21" s="67">
        <f>IF(ISERROR(VLOOKUP($AC21,OL!$A$6:$K$88,9,0)),"",VLOOKUP($AC21,OL!$A$6:$K$88,9,0))</f>
        <v>0</v>
      </c>
      <c r="W21" s="69">
        <f t="shared" si="8"/>
        <v>0.66666666666666663</v>
      </c>
      <c r="X21" s="66">
        <f>IF(ISERROR(VLOOKUP($AC21,LS!$A$6:$K$87,10,0)),"",VLOOKUP($AC21,LS!$A$6:$K$87,10,0))</f>
        <v>2</v>
      </c>
      <c r="Y21" s="66">
        <f>IF(ISERROR(VLOOKUP($AC21,OL!$A$6:$K$88,10,0)),"",VLOOKUP($AC21,OL!$A$6:$K$88,10,0))</f>
        <v>3</v>
      </c>
      <c r="Z21" s="70">
        <f t="shared" si="9"/>
        <v>0.6333333333333333</v>
      </c>
      <c r="AA21" s="66">
        <f>IF(ISERROR(VLOOKUP($AC21,LS!$A$6:$K$87,11,0)),"",VLOOKUP($AC21,LS!$A$6:$K$87,11,0))</f>
        <v>19</v>
      </c>
      <c r="AB21" s="71">
        <f>IF(ISERROR(VLOOKUP($AC21,OL!$A$6:$K$88,11,0)),"",VLOOKUP($AC21,OL!$A$6:$K$88,11,0))</f>
        <v>30</v>
      </c>
      <c r="AC21" s="74" t="str">
        <f t="shared" si="0"/>
        <v>21</v>
      </c>
      <c r="AD21" s="12">
        <f t="shared" si="10"/>
        <v>19</v>
      </c>
      <c r="AE21" s="12">
        <f t="shared" si="10"/>
        <v>30</v>
      </c>
      <c r="AF21" t="b">
        <f t="shared" si="11"/>
        <v>1</v>
      </c>
      <c r="AG21" t="b">
        <f t="shared" si="11"/>
        <v>1</v>
      </c>
      <c r="AH21" s="92">
        <f t="shared" si="12"/>
        <v>16</v>
      </c>
      <c r="AI21" s="92">
        <f t="shared" si="13"/>
        <v>29</v>
      </c>
      <c r="AJ21" s="92" t="str">
        <f t="shared" si="14"/>
        <v>34 - Grafische Berufe</v>
      </c>
    </row>
    <row r="22" spans="1:36" x14ac:dyDescent="0.25">
      <c r="A22" s="73" t="s">
        <v>33</v>
      </c>
      <c r="B22" s="65">
        <f t="shared" si="1"/>
        <v>0.33333333333333331</v>
      </c>
      <c r="C22" s="66">
        <f>IF(ISERROR(VLOOKUP($AC22,LS!$A$6:$K$87,3,0)),"",VLOOKUP($AC22,LS!$A$6:$K$87,3,0))</f>
        <v>1</v>
      </c>
      <c r="D22" s="66">
        <f>IF(ISERROR(VLOOKUP($AC22,OL!$A$6:$K$88,3,0)),"",VLOOKUP($AC22,OL!$A$6:$K$88,3,0))</f>
        <v>3</v>
      </c>
      <c r="E22" s="65">
        <f t="shared" si="2"/>
        <v>1</v>
      </c>
      <c r="F22" s="66">
        <f>IF(ISERROR(VLOOKUP($AC22,LS!$A$6:$K$87,4,0)),"",VLOOKUP($AC22,LS!$A$6:$K$87,4,0))</f>
        <v>1</v>
      </c>
      <c r="G22" s="66">
        <f>IF(ISERROR(VLOOKUP($AC22,OL!$A$6:$K$88,4,0)),"",VLOOKUP($AC22,OL!$A$6:$K$88,4,0))</f>
        <v>1</v>
      </c>
      <c r="H22" s="65">
        <f t="shared" si="3"/>
        <v>4</v>
      </c>
      <c r="I22" s="66">
        <f>IF(ISERROR(VLOOKUP($AC22,LS!$A$6:$K$87,5,0)),"",VLOOKUP($AC22,LS!$A$6:$K$87,5,0))</f>
        <v>16</v>
      </c>
      <c r="J22" s="67">
        <f>IF(ISERROR(VLOOKUP($AC22,OL!$A$6:$K$88,5,0)),"",VLOOKUP($AC22,OL!$A$6:$K$88,5,0))</f>
        <v>4</v>
      </c>
      <c r="K22" s="69">
        <f t="shared" si="4"/>
        <v>0.375</v>
      </c>
      <c r="L22" s="66">
        <f>IF(ISERROR(VLOOKUP($AC22,LS!$A$6:$K$87,6,0)),"",VLOOKUP($AC22,LS!$A$6:$K$87,6,0))</f>
        <v>3</v>
      </c>
      <c r="M22" s="66">
        <f>IF(ISERROR(VLOOKUP($AC22,OL!$A$6:$K$88,6,0)),"",VLOOKUP($AC22,OL!$A$6:$K$88,6,0))</f>
        <v>8</v>
      </c>
      <c r="N22" s="65" t="str">
        <f t="shared" si="5"/>
        <v>-</v>
      </c>
      <c r="O22" s="66">
        <f>IF(ISERROR(VLOOKUP($AC22,LS!$A$6:$K$87,7,0)),"",VLOOKUP($AC22,LS!$A$6:$K$87,7,0))</f>
        <v>3</v>
      </c>
      <c r="P22" s="67">
        <f>IF(ISERROR(VLOOKUP($AC22,OL!$A$6:$K$88,7,0)),"",VLOOKUP($AC22,OL!$A$6:$K$88,7,0))</f>
        <v>0</v>
      </c>
      <c r="Q22" s="69">
        <f t="shared" si="6"/>
        <v>1.6666666666666667</v>
      </c>
      <c r="R22" s="66">
        <f>IF(ISERROR(VLOOKUP($AC22,LS!$A$6:$K$87,8,0)),"",VLOOKUP($AC22,LS!$A$6:$K$87,8,0))</f>
        <v>10</v>
      </c>
      <c r="S22" s="66">
        <f>IF(ISERROR(VLOOKUP($AC22,OL!$A$6:$K$88,8,0)),"",VLOOKUP($AC22,OL!$A$6:$K$88,8,0))</f>
        <v>6</v>
      </c>
      <c r="T22" s="65">
        <f t="shared" si="7"/>
        <v>2</v>
      </c>
      <c r="U22" s="66">
        <f>IF(ISERROR(VLOOKUP($AC22,LS!$A$6:$K$87,9,0)),"",VLOOKUP($AC22,LS!$A$6:$K$87,9,0))</f>
        <v>2</v>
      </c>
      <c r="V22" s="67">
        <f>IF(ISERROR(VLOOKUP($AC22,OL!$A$6:$K$88,9,0)),"",VLOOKUP($AC22,OL!$A$6:$K$88,9,0))</f>
        <v>1</v>
      </c>
      <c r="W22" s="69">
        <f t="shared" si="8"/>
        <v>1</v>
      </c>
      <c r="X22" s="66">
        <f>IF(ISERROR(VLOOKUP($AC22,LS!$A$6:$K$87,10,0)),"",VLOOKUP($AC22,LS!$A$6:$K$87,10,0))</f>
        <v>8</v>
      </c>
      <c r="Y22" s="66">
        <f>IF(ISERROR(VLOOKUP($AC22,OL!$A$6:$K$88,10,0)),"",VLOOKUP($AC22,OL!$A$6:$K$88,10,0))</f>
        <v>8</v>
      </c>
      <c r="Z22" s="70">
        <f t="shared" si="9"/>
        <v>1.4193548387096775</v>
      </c>
      <c r="AA22" s="66">
        <f>IF(ISERROR(VLOOKUP($AC22,LS!$A$6:$K$87,11,0)),"",VLOOKUP($AC22,LS!$A$6:$K$87,11,0))</f>
        <v>44</v>
      </c>
      <c r="AB22" s="71">
        <f>IF(ISERROR(VLOOKUP($AC22,OL!$A$6:$K$88,11,0)),"",VLOOKUP($AC22,OL!$A$6:$K$88,11,0))</f>
        <v>31</v>
      </c>
      <c r="AC22" s="74" t="str">
        <f t="shared" si="0"/>
        <v>22</v>
      </c>
      <c r="AD22" s="12">
        <f t="shared" si="10"/>
        <v>44</v>
      </c>
      <c r="AE22" s="12">
        <f t="shared" si="10"/>
        <v>31</v>
      </c>
      <c r="AF22" t="b">
        <f t="shared" si="11"/>
        <v>1</v>
      </c>
      <c r="AG22" t="b">
        <f t="shared" si="11"/>
        <v>1</v>
      </c>
      <c r="AH22" s="92">
        <f t="shared" si="12"/>
        <v>17</v>
      </c>
      <c r="AI22" s="92">
        <f t="shared" si="13"/>
        <v>30</v>
      </c>
      <c r="AJ22" s="92" t="str">
        <f t="shared" si="14"/>
        <v>35 - Chemie-, Gummiarbeiter/innen, Kunststoffverarbeiter/innen</v>
      </c>
    </row>
    <row r="23" spans="1:36" x14ac:dyDescent="0.25">
      <c r="A23" s="73" t="s">
        <v>34</v>
      </c>
      <c r="B23" s="65" t="str">
        <f t="shared" si="1"/>
        <v>-</v>
      </c>
      <c r="C23" s="66">
        <f>IF(ISERROR(VLOOKUP($AC23,LS!$A$6:$K$87,3,0)),"",VLOOKUP($AC23,LS!$A$6:$K$87,3,0))</f>
        <v>0</v>
      </c>
      <c r="D23" s="66">
        <f>IF(ISERROR(VLOOKUP($AC23,OL!$A$6:$K$88,3,0)),"",VLOOKUP($AC23,OL!$A$6:$K$88,3,0))</f>
        <v>0</v>
      </c>
      <c r="E23" s="65" t="str">
        <f t="shared" si="2"/>
        <v>-</v>
      </c>
      <c r="F23" s="66">
        <f>IF(ISERROR(VLOOKUP($AC23,LS!$A$6:$K$87,4,0)),"",VLOOKUP($AC23,LS!$A$6:$K$87,4,0))</f>
        <v>0</v>
      </c>
      <c r="G23" s="66">
        <f>IF(ISERROR(VLOOKUP($AC23,OL!$A$6:$K$88,4,0)),"",VLOOKUP($AC23,OL!$A$6:$K$88,4,0))</f>
        <v>0</v>
      </c>
      <c r="H23" s="65">
        <f t="shared" si="3"/>
        <v>0</v>
      </c>
      <c r="I23" s="66">
        <f>IF(ISERROR(VLOOKUP($AC23,LS!$A$6:$K$87,5,0)),"",VLOOKUP($AC23,LS!$A$6:$K$87,5,0))</f>
        <v>0</v>
      </c>
      <c r="J23" s="67">
        <f>IF(ISERROR(VLOOKUP($AC23,OL!$A$6:$K$88,5,0)),"",VLOOKUP($AC23,OL!$A$6:$K$88,5,0))</f>
        <v>1</v>
      </c>
      <c r="K23" s="69" t="str">
        <f t="shared" si="4"/>
        <v>-</v>
      </c>
      <c r="L23" s="66">
        <f>IF(ISERROR(VLOOKUP($AC23,LS!$A$6:$K$87,6,0)),"",VLOOKUP($AC23,LS!$A$6:$K$87,6,0))</f>
        <v>0</v>
      </c>
      <c r="M23" s="66">
        <f>IF(ISERROR(VLOOKUP($AC23,OL!$A$6:$K$88,6,0)),"",VLOOKUP($AC23,OL!$A$6:$K$88,6,0))</f>
        <v>0</v>
      </c>
      <c r="N23" s="65" t="str">
        <f t="shared" si="5"/>
        <v>-</v>
      </c>
      <c r="O23" s="66">
        <f>IF(ISERROR(VLOOKUP($AC23,LS!$A$6:$K$87,7,0)),"",VLOOKUP($AC23,LS!$A$6:$K$87,7,0))</f>
        <v>0</v>
      </c>
      <c r="P23" s="67">
        <f>IF(ISERROR(VLOOKUP($AC23,OL!$A$6:$K$88,7,0)),"",VLOOKUP($AC23,OL!$A$6:$K$88,7,0))</f>
        <v>0</v>
      </c>
      <c r="Q23" s="69" t="str">
        <f t="shared" si="6"/>
        <v>-</v>
      </c>
      <c r="R23" s="66">
        <f>IF(ISERROR(VLOOKUP($AC23,LS!$A$6:$K$87,8,0)),"",VLOOKUP($AC23,LS!$A$6:$K$87,8,0))</f>
        <v>0</v>
      </c>
      <c r="S23" s="66">
        <f>IF(ISERROR(VLOOKUP($AC23,OL!$A$6:$K$88,8,0)),"",VLOOKUP($AC23,OL!$A$6:$K$88,8,0))</f>
        <v>0</v>
      </c>
      <c r="T23" s="65" t="str">
        <f t="shared" si="7"/>
        <v>-</v>
      </c>
      <c r="U23" s="66">
        <f>IF(ISERROR(VLOOKUP($AC23,LS!$A$6:$K$87,9,0)),"",VLOOKUP($AC23,LS!$A$6:$K$87,9,0))</f>
        <v>0</v>
      </c>
      <c r="V23" s="67">
        <f>IF(ISERROR(VLOOKUP($AC23,OL!$A$6:$K$88,9,0)),"",VLOOKUP($AC23,OL!$A$6:$K$88,9,0))</f>
        <v>0</v>
      </c>
      <c r="W23" s="69" t="str">
        <f t="shared" si="8"/>
        <v>-</v>
      </c>
      <c r="X23" s="66">
        <f>IF(ISERROR(VLOOKUP($AC23,LS!$A$6:$K$87,10,0)),"",VLOOKUP($AC23,LS!$A$6:$K$87,10,0))</f>
        <v>0</v>
      </c>
      <c r="Y23" s="66">
        <f>IF(ISERROR(VLOOKUP($AC23,OL!$A$6:$K$88,10,0)),"",VLOOKUP($AC23,OL!$A$6:$K$88,10,0))</f>
        <v>0</v>
      </c>
      <c r="Z23" s="70">
        <f t="shared" si="9"/>
        <v>0</v>
      </c>
      <c r="AA23" s="66">
        <f>IF(ISERROR(VLOOKUP($AC23,LS!$A$6:$K$87,11,0)),"",VLOOKUP($AC23,LS!$A$6:$K$87,11,0))</f>
        <v>0</v>
      </c>
      <c r="AB23" s="71">
        <f>IF(ISERROR(VLOOKUP($AC23,OL!$A$6:$K$88,11,0)),"",VLOOKUP($AC23,OL!$A$6:$K$88,11,0))</f>
        <v>1</v>
      </c>
      <c r="AC23" s="74" t="str">
        <f t="shared" si="0"/>
        <v>23</v>
      </c>
      <c r="AD23" s="12">
        <f t="shared" si="10"/>
        <v>0</v>
      </c>
      <c r="AE23" s="12">
        <f t="shared" si="10"/>
        <v>1</v>
      </c>
      <c r="AF23" t="b">
        <f t="shared" si="11"/>
        <v>1</v>
      </c>
      <c r="AG23" t="b">
        <f t="shared" si="11"/>
        <v>1</v>
      </c>
      <c r="AH23" s="92">
        <f t="shared" si="12"/>
        <v>18</v>
      </c>
      <c r="AI23" s="92">
        <f t="shared" si="13"/>
        <v>31</v>
      </c>
      <c r="AJ23" s="92" t="str">
        <f t="shared" si="14"/>
        <v>36 - Nahrungs- und Genußmittelhersteller/innen</v>
      </c>
    </row>
    <row r="24" spans="1:36" x14ac:dyDescent="0.25">
      <c r="A24" s="73" t="s">
        <v>35</v>
      </c>
      <c r="B24" s="65" t="str">
        <f t="shared" si="1"/>
        <v>-</v>
      </c>
      <c r="C24" s="66">
        <f>IF(ISERROR(VLOOKUP($AC24,LS!$A$6:$K$87,3,0)),"",VLOOKUP($AC24,LS!$A$6:$K$87,3,0))</f>
        <v>1</v>
      </c>
      <c r="D24" s="66">
        <f>IF(ISERROR(VLOOKUP($AC24,OL!$A$6:$K$88,3,0)),"",VLOOKUP($AC24,OL!$A$6:$K$88,3,0))</f>
        <v>0</v>
      </c>
      <c r="E24" s="65">
        <f t="shared" si="2"/>
        <v>0</v>
      </c>
      <c r="F24" s="66">
        <f>IF(ISERROR(VLOOKUP($AC24,LS!$A$6:$K$87,4,0)),"",VLOOKUP($AC24,LS!$A$6:$K$87,4,0))</f>
        <v>0</v>
      </c>
      <c r="G24" s="66">
        <f>IF(ISERROR(VLOOKUP($AC24,OL!$A$6:$K$88,4,0)),"",VLOOKUP($AC24,OL!$A$6:$K$88,4,0))</f>
        <v>1</v>
      </c>
      <c r="H24" s="65">
        <f t="shared" si="3"/>
        <v>1.875</v>
      </c>
      <c r="I24" s="66">
        <f>IF(ISERROR(VLOOKUP($AC24,LS!$A$6:$K$87,5,0)),"",VLOOKUP($AC24,LS!$A$6:$K$87,5,0))</f>
        <v>15</v>
      </c>
      <c r="J24" s="67">
        <f>IF(ISERROR(VLOOKUP($AC24,OL!$A$6:$K$88,5,0)),"",VLOOKUP($AC24,OL!$A$6:$K$88,5,0))</f>
        <v>8</v>
      </c>
      <c r="K24" s="69">
        <f t="shared" si="4"/>
        <v>1</v>
      </c>
      <c r="L24" s="66">
        <f>IF(ISERROR(VLOOKUP($AC24,LS!$A$6:$K$87,6,0)),"",VLOOKUP($AC24,LS!$A$6:$K$87,6,0))</f>
        <v>1</v>
      </c>
      <c r="M24" s="66">
        <f>IF(ISERROR(VLOOKUP($AC24,OL!$A$6:$K$88,6,0)),"",VLOOKUP($AC24,OL!$A$6:$K$88,6,0))</f>
        <v>1</v>
      </c>
      <c r="N24" s="65">
        <f t="shared" si="5"/>
        <v>0</v>
      </c>
      <c r="O24" s="66">
        <f>IF(ISERROR(VLOOKUP($AC24,LS!$A$6:$K$87,7,0)),"",VLOOKUP($AC24,LS!$A$6:$K$87,7,0))</f>
        <v>0</v>
      </c>
      <c r="P24" s="67">
        <f>IF(ISERROR(VLOOKUP($AC24,OL!$A$6:$K$88,7,0)),"",VLOOKUP($AC24,OL!$A$6:$K$88,7,0))</f>
        <v>1</v>
      </c>
      <c r="Q24" s="69">
        <f t="shared" si="6"/>
        <v>4</v>
      </c>
      <c r="R24" s="66">
        <f>IF(ISERROR(VLOOKUP($AC24,LS!$A$6:$K$87,8,0)),"",VLOOKUP($AC24,LS!$A$6:$K$87,8,0))</f>
        <v>12</v>
      </c>
      <c r="S24" s="66">
        <f>IF(ISERROR(VLOOKUP($AC24,OL!$A$6:$K$88,8,0)),"",VLOOKUP($AC24,OL!$A$6:$K$88,8,0))</f>
        <v>3</v>
      </c>
      <c r="T24" s="65" t="str">
        <f t="shared" si="7"/>
        <v>-</v>
      </c>
      <c r="U24" s="66">
        <f>IF(ISERROR(VLOOKUP($AC24,LS!$A$6:$K$87,9,0)),"",VLOOKUP($AC24,LS!$A$6:$K$87,9,0))</f>
        <v>3</v>
      </c>
      <c r="V24" s="67">
        <f>IF(ISERROR(VLOOKUP($AC24,OL!$A$6:$K$88,9,0)),"",VLOOKUP($AC24,OL!$A$6:$K$88,9,0))</f>
        <v>0</v>
      </c>
      <c r="W24" s="69">
        <f t="shared" si="8"/>
        <v>2</v>
      </c>
      <c r="X24" s="66">
        <f>IF(ISERROR(VLOOKUP($AC24,LS!$A$6:$K$87,10,0)),"",VLOOKUP($AC24,LS!$A$6:$K$87,10,0))</f>
        <v>2</v>
      </c>
      <c r="Y24" s="66">
        <f>IF(ISERROR(VLOOKUP($AC24,OL!$A$6:$K$88,10,0)),"",VLOOKUP($AC24,OL!$A$6:$K$88,10,0))</f>
        <v>1</v>
      </c>
      <c r="Z24" s="70">
        <f t="shared" si="9"/>
        <v>2.2666666666666666</v>
      </c>
      <c r="AA24" s="66">
        <f>IF(ISERROR(VLOOKUP($AC24,LS!$A$6:$K$87,11,0)),"",VLOOKUP($AC24,LS!$A$6:$K$87,11,0))</f>
        <v>34</v>
      </c>
      <c r="AB24" s="71">
        <f>IF(ISERROR(VLOOKUP($AC24,OL!$A$6:$K$88,11,0)),"",VLOOKUP($AC24,OL!$A$6:$K$88,11,0))</f>
        <v>15</v>
      </c>
      <c r="AC24" s="74" t="str">
        <f t="shared" si="0"/>
        <v>24</v>
      </c>
      <c r="AD24" s="12">
        <f t="shared" si="10"/>
        <v>34</v>
      </c>
      <c r="AE24" s="12">
        <f t="shared" si="10"/>
        <v>15</v>
      </c>
      <c r="AF24" t="b">
        <f t="shared" si="11"/>
        <v>1</v>
      </c>
      <c r="AG24" t="b">
        <f t="shared" si="11"/>
        <v>1</v>
      </c>
      <c r="AH24" s="92">
        <f t="shared" si="12"/>
        <v>19</v>
      </c>
      <c r="AI24" s="92">
        <f t="shared" si="13"/>
        <v>34</v>
      </c>
      <c r="AJ24" s="92" t="str">
        <f t="shared" si="14"/>
        <v>39 - Hilfsberufe allgemeiner Art</v>
      </c>
    </row>
    <row r="25" spans="1:36" x14ac:dyDescent="0.25">
      <c r="A25" s="73" t="s">
        <v>37</v>
      </c>
      <c r="B25" s="65">
        <f t="shared" si="1"/>
        <v>0</v>
      </c>
      <c r="C25" s="66">
        <f>IF(ISERROR(VLOOKUP($AC25,LS!$A$6:$K$87,3,0)),"",VLOOKUP($AC25,LS!$A$6:$K$87,3,0))</f>
        <v>0</v>
      </c>
      <c r="D25" s="66">
        <f>IF(ISERROR(VLOOKUP($AC25,OL!$A$6:$K$88,3,0)),"",VLOOKUP($AC25,OL!$A$6:$K$88,3,0))</f>
        <v>1</v>
      </c>
      <c r="E25" s="65">
        <f t="shared" si="2"/>
        <v>0</v>
      </c>
      <c r="F25" s="66">
        <f>IF(ISERROR(VLOOKUP($AC25,LS!$A$6:$K$87,4,0)),"",VLOOKUP($AC25,LS!$A$6:$K$87,4,0))</f>
        <v>0</v>
      </c>
      <c r="G25" s="66">
        <f>IF(ISERROR(VLOOKUP($AC25,OL!$A$6:$K$88,4,0)),"",VLOOKUP($AC25,OL!$A$6:$K$88,4,0))</f>
        <v>9</v>
      </c>
      <c r="H25" s="65">
        <f t="shared" si="3"/>
        <v>1</v>
      </c>
      <c r="I25" s="66">
        <f>IF(ISERROR(VLOOKUP($AC25,LS!$A$6:$K$87,5,0)),"",VLOOKUP($AC25,LS!$A$6:$K$87,5,0))</f>
        <v>1</v>
      </c>
      <c r="J25" s="67">
        <f>IF(ISERROR(VLOOKUP($AC25,OL!$A$6:$K$88,5,0)),"",VLOOKUP($AC25,OL!$A$6:$K$88,5,0))</f>
        <v>1</v>
      </c>
      <c r="K25" s="69">
        <f t="shared" si="4"/>
        <v>1</v>
      </c>
      <c r="L25" s="66">
        <f>IF(ISERROR(VLOOKUP($AC25,LS!$A$6:$K$87,6,0)),"",VLOOKUP($AC25,LS!$A$6:$K$87,6,0))</f>
        <v>3</v>
      </c>
      <c r="M25" s="66">
        <f>IF(ISERROR(VLOOKUP($AC25,OL!$A$6:$K$88,6,0)),"",VLOOKUP($AC25,OL!$A$6:$K$88,6,0))</f>
        <v>3</v>
      </c>
      <c r="N25" s="65">
        <f t="shared" si="5"/>
        <v>0</v>
      </c>
      <c r="O25" s="66">
        <f>IF(ISERROR(VLOOKUP($AC25,LS!$A$6:$K$87,7,0)),"",VLOOKUP($AC25,LS!$A$6:$K$87,7,0))</f>
        <v>0</v>
      </c>
      <c r="P25" s="67">
        <f>IF(ISERROR(VLOOKUP($AC25,OL!$A$6:$K$88,7,0)),"",VLOOKUP($AC25,OL!$A$6:$K$88,7,0))</f>
        <v>2</v>
      </c>
      <c r="Q25" s="69">
        <f t="shared" si="6"/>
        <v>1.5</v>
      </c>
      <c r="R25" s="66">
        <f>IF(ISERROR(VLOOKUP($AC25,LS!$A$6:$K$87,8,0)),"",VLOOKUP($AC25,LS!$A$6:$K$87,8,0))</f>
        <v>3</v>
      </c>
      <c r="S25" s="66">
        <f>IF(ISERROR(VLOOKUP($AC25,OL!$A$6:$K$88,8,0)),"",VLOOKUP($AC25,OL!$A$6:$K$88,8,0))</f>
        <v>2</v>
      </c>
      <c r="T25" s="65">
        <f t="shared" si="7"/>
        <v>0</v>
      </c>
      <c r="U25" s="66">
        <f>IF(ISERROR(VLOOKUP($AC25,LS!$A$6:$K$87,9,0)),"",VLOOKUP($AC25,LS!$A$6:$K$87,9,0))</f>
        <v>0</v>
      </c>
      <c r="V25" s="67">
        <f>IF(ISERROR(VLOOKUP($AC25,OL!$A$6:$K$88,9,0)),"",VLOOKUP($AC25,OL!$A$6:$K$88,9,0))</f>
        <v>2</v>
      </c>
      <c r="W25" s="69">
        <f t="shared" si="8"/>
        <v>0</v>
      </c>
      <c r="X25" s="66">
        <f>IF(ISERROR(VLOOKUP($AC25,LS!$A$6:$K$87,10,0)),"",VLOOKUP($AC25,LS!$A$6:$K$87,10,0))</f>
        <v>0</v>
      </c>
      <c r="Y25" s="66">
        <f>IF(ISERROR(VLOOKUP($AC25,OL!$A$6:$K$88,10,0)),"",VLOOKUP($AC25,OL!$A$6:$K$88,10,0))</f>
        <v>5</v>
      </c>
      <c r="Z25" s="70">
        <f t="shared" si="9"/>
        <v>0.28000000000000003</v>
      </c>
      <c r="AA25" s="66">
        <f>IF(ISERROR(VLOOKUP($AC25,LS!$A$6:$K$87,11,0)),"",VLOOKUP($AC25,LS!$A$6:$K$87,11,0))</f>
        <v>7</v>
      </c>
      <c r="AB25" s="71">
        <f>IF(ISERROR(VLOOKUP($AC25,OL!$A$6:$K$88,11,0)),"",VLOOKUP($AC25,OL!$A$6:$K$88,11,0))</f>
        <v>25</v>
      </c>
      <c r="AC25" s="74" t="str">
        <f t="shared" si="0"/>
        <v>25</v>
      </c>
      <c r="AD25" s="12">
        <f t="shared" si="10"/>
        <v>7</v>
      </c>
      <c r="AE25" s="12">
        <f t="shared" si="10"/>
        <v>25</v>
      </c>
      <c r="AF25" t="b">
        <f t="shared" si="11"/>
        <v>1</v>
      </c>
      <c r="AG25" t="b">
        <f t="shared" si="11"/>
        <v>1</v>
      </c>
      <c r="AH25" s="92">
        <f t="shared" si="12"/>
        <v>20</v>
      </c>
      <c r="AI25" s="92">
        <f t="shared" si="13"/>
        <v>35</v>
      </c>
      <c r="AJ25" s="92" t="str">
        <f t="shared" si="14"/>
        <v>40 - Händler/innen, Ein- und Verkäufer/innen</v>
      </c>
    </row>
    <row r="26" spans="1:36" x14ac:dyDescent="0.25">
      <c r="A26" s="73" t="s">
        <v>38</v>
      </c>
      <c r="B26" s="65" t="str">
        <f t="shared" si="1"/>
        <v>-</v>
      </c>
      <c r="C26" s="66">
        <f>IF(ISERROR(VLOOKUP($AC26,LS!$A$6:$K$87,3,0)),"",VLOOKUP($AC26,LS!$A$6:$K$87,3,0))</f>
        <v>0</v>
      </c>
      <c r="D26" s="66">
        <f>IF(ISERROR(VLOOKUP($AC26,OL!$A$6:$K$88,3,0)),"",VLOOKUP($AC26,OL!$A$6:$K$88,3,0))</f>
        <v>0</v>
      </c>
      <c r="E26" s="65" t="str">
        <f t="shared" si="2"/>
        <v>-</v>
      </c>
      <c r="F26" s="66">
        <f>IF(ISERROR(VLOOKUP($AC26,LS!$A$6:$K$87,4,0)),"",VLOOKUP($AC26,LS!$A$6:$K$87,4,0))</f>
        <v>0</v>
      </c>
      <c r="G26" s="66">
        <f>IF(ISERROR(VLOOKUP($AC26,OL!$A$6:$K$88,4,0)),"",VLOOKUP($AC26,OL!$A$6:$K$88,4,0))</f>
        <v>0</v>
      </c>
      <c r="H26" s="65" t="str">
        <f t="shared" si="3"/>
        <v>-</v>
      </c>
      <c r="I26" s="66">
        <f>IF(ISERROR(VLOOKUP($AC26,LS!$A$6:$K$87,5,0)),"",VLOOKUP($AC26,LS!$A$6:$K$87,5,0))</f>
        <v>0</v>
      </c>
      <c r="J26" s="67">
        <f>IF(ISERROR(VLOOKUP($AC26,OL!$A$6:$K$88,5,0)),"",VLOOKUP($AC26,OL!$A$6:$K$88,5,0))</f>
        <v>0</v>
      </c>
      <c r="K26" s="69" t="str">
        <f t="shared" si="4"/>
        <v>-</v>
      </c>
      <c r="L26" s="66">
        <f>IF(ISERROR(VLOOKUP($AC26,LS!$A$6:$K$87,6,0)),"",VLOOKUP($AC26,LS!$A$6:$K$87,6,0))</f>
        <v>0</v>
      </c>
      <c r="M26" s="66">
        <f>IF(ISERROR(VLOOKUP($AC26,OL!$A$6:$K$88,6,0)),"",VLOOKUP($AC26,OL!$A$6:$K$88,6,0))</f>
        <v>0</v>
      </c>
      <c r="N26" s="65" t="str">
        <f t="shared" si="5"/>
        <v>-</v>
      </c>
      <c r="O26" s="66">
        <f>IF(ISERROR(VLOOKUP($AC26,LS!$A$6:$K$87,7,0)),"",VLOOKUP($AC26,LS!$A$6:$K$87,7,0))</f>
        <v>1</v>
      </c>
      <c r="P26" s="67">
        <f>IF(ISERROR(VLOOKUP($AC26,OL!$A$6:$K$88,7,0)),"",VLOOKUP($AC26,OL!$A$6:$K$88,7,0))</f>
        <v>0</v>
      </c>
      <c r="Q26" s="69" t="str">
        <f t="shared" si="6"/>
        <v>-</v>
      </c>
      <c r="R26" s="66">
        <f>IF(ISERROR(VLOOKUP($AC26,LS!$A$6:$K$87,8,0)),"",VLOOKUP($AC26,LS!$A$6:$K$87,8,0))</f>
        <v>0</v>
      </c>
      <c r="S26" s="66">
        <f>IF(ISERROR(VLOOKUP($AC26,OL!$A$6:$K$88,8,0)),"",VLOOKUP($AC26,OL!$A$6:$K$88,8,0))</f>
        <v>0</v>
      </c>
      <c r="T26" s="65" t="str">
        <f t="shared" si="7"/>
        <v>-</v>
      </c>
      <c r="U26" s="66">
        <f>IF(ISERROR(VLOOKUP($AC26,LS!$A$6:$K$87,9,0)),"",VLOOKUP($AC26,LS!$A$6:$K$87,9,0))</f>
        <v>0</v>
      </c>
      <c r="V26" s="67">
        <f>IF(ISERROR(VLOOKUP($AC26,OL!$A$6:$K$88,9,0)),"",VLOOKUP($AC26,OL!$A$6:$K$88,9,0))</f>
        <v>0</v>
      </c>
      <c r="W26" s="69">
        <f t="shared" si="8"/>
        <v>0</v>
      </c>
      <c r="X26" s="66">
        <f>IF(ISERROR(VLOOKUP($AC26,LS!$A$6:$K$87,10,0)),"",VLOOKUP($AC26,LS!$A$6:$K$87,10,0))</f>
        <v>0</v>
      </c>
      <c r="Y26" s="66">
        <f>IF(ISERROR(VLOOKUP($AC26,OL!$A$6:$K$88,10,0)),"",VLOOKUP($AC26,OL!$A$6:$K$88,10,0))</f>
        <v>1</v>
      </c>
      <c r="Z26" s="70">
        <f t="shared" si="9"/>
        <v>1</v>
      </c>
      <c r="AA26" s="66">
        <f>IF(ISERROR(VLOOKUP($AC26,LS!$A$6:$K$87,11,0)),"",VLOOKUP($AC26,LS!$A$6:$K$87,11,0))</f>
        <v>1</v>
      </c>
      <c r="AB26" s="71">
        <f>IF(ISERROR(VLOOKUP($AC26,OL!$A$6:$K$88,11,0)),"",VLOOKUP($AC26,OL!$A$6:$K$88,11,0))</f>
        <v>1</v>
      </c>
      <c r="AC26" s="74" t="str">
        <f t="shared" si="0"/>
        <v>26</v>
      </c>
      <c r="AD26" s="12">
        <f t="shared" si="10"/>
        <v>1</v>
      </c>
      <c r="AE26" s="12">
        <f t="shared" si="10"/>
        <v>1</v>
      </c>
      <c r="AF26" t="b">
        <f t="shared" si="11"/>
        <v>1</v>
      </c>
      <c r="AG26" t="b">
        <f t="shared" si="11"/>
        <v>1</v>
      </c>
      <c r="AH26" s="92">
        <f t="shared" si="12"/>
        <v>21</v>
      </c>
      <c r="AI26" s="92">
        <f t="shared" si="13"/>
        <v>36</v>
      </c>
      <c r="AJ26" s="92" t="str">
        <f t="shared" si="14"/>
        <v>41 - Handelsvertreter/innen, Werbefachl.,Vermitt. u. verw. Berufe</v>
      </c>
    </row>
    <row r="27" spans="1:36" x14ac:dyDescent="0.25">
      <c r="A27" s="73" t="s">
        <v>96</v>
      </c>
      <c r="B27" s="65" t="str">
        <f t="shared" si="1"/>
        <v>-</v>
      </c>
      <c r="C27" s="66">
        <f>IF(ISERROR(VLOOKUP($AC27,LS!$A$6:$K$87,3,0)),"",VLOOKUP($AC27,LS!$A$6:$K$87,3,0))</f>
        <v>0</v>
      </c>
      <c r="D27" s="66">
        <f>IF(ISERROR(VLOOKUP($AC27,OL!$A$6:$K$88,3,0)),"",VLOOKUP($AC27,OL!$A$6:$K$88,3,0))</f>
        <v>0</v>
      </c>
      <c r="E27" s="65" t="str">
        <f t="shared" si="2"/>
        <v>-</v>
      </c>
      <c r="F27" s="66">
        <f>IF(ISERROR(VLOOKUP($AC27,LS!$A$6:$K$87,4,0)),"",VLOOKUP($AC27,LS!$A$6:$K$87,4,0))</f>
        <v>0</v>
      </c>
      <c r="G27" s="66">
        <f>IF(ISERROR(VLOOKUP($AC27,OL!$A$6:$K$88,4,0)),"",VLOOKUP($AC27,OL!$A$6:$K$88,4,0))</f>
        <v>0</v>
      </c>
      <c r="H27" s="65" t="str">
        <f t="shared" si="3"/>
        <v>-</v>
      </c>
      <c r="I27" s="66">
        <f>IF(ISERROR(VLOOKUP($AC27,LS!$A$6:$K$87,5,0)),"",VLOOKUP($AC27,LS!$A$6:$K$87,5,0))</f>
        <v>0</v>
      </c>
      <c r="J27" s="67">
        <f>IF(ISERROR(VLOOKUP($AC27,OL!$A$6:$K$88,5,0)),"",VLOOKUP($AC27,OL!$A$6:$K$88,5,0))</f>
        <v>0</v>
      </c>
      <c r="K27" s="69" t="str">
        <f t="shared" si="4"/>
        <v>-</v>
      </c>
      <c r="L27" s="66">
        <f>IF(ISERROR(VLOOKUP($AC27,LS!$A$6:$K$87,6,0)),"",VLOOKUP($AC27,LS!$A$6:$K$87,6,0))</f>
        <v>0</v>
      </c>
      <c r="M27" s="66">
        <f>IF(ISERROR(VLOOKUP($AC27,OL!$A$6:$K$88,6,0)),"",VLOOKUP($AC27,OL!$A$6:$K$88,6,0))</f>
        <v>0</v>
      </c>
      <c r="N27" s="65" t="str">
        <f t="shared" si="5"/>
        <v>-</v>
      </c>
      <c r="O27" s="66">
        <f>IF(ISERROR(VLOOKUP($AC27,LS!$A$6:$K$87,7,0)),"",VLOOKUP($AC27,LS!$A$6:$K$87,7,0))</f>
        <v>0</v>
      </c>
      <c r="P27" s="67">
        <f>IF(ISERROR(VLOOKUP($AC27,OL!$A$6:$K$88,7,0)),"",VLOOKUP($AC27,OL!$A$6:$K$88,7,0))</f>
        <v>0</v>
      </c>
      <c r="Q27" s="69" t="str">
        <f t="shared" si="6"/>
        <v>-</v>
      </c>
      <c r="R27" s="66">
        <f>IF(ISERROR(VLOOKUP($AC27,LS!$A$6:$K$87,8,0)),"",VLOOKUP($AC27,LS!$A$6:$K$87,8,0))</f>
        <v>0</v>
      </c>
      <c r="S27" s="66">
        <f>IF(ISERROR(VLOOKUP($AC27,OL!$A$6:$K$88,8,0)),"",VLOOKUP($AC27,OL!$A$6:$K$88,8,0))</f>
        <v>0</v>
      </c>
      <c r="T27" s="65" t="str">
        <f t="shared" si="7"/>
        <v>-</v>
      </c>
      <c r="U27" s="66">
        <f>IF(ISERROR(VLOOKUP($AC27,LS!$A$6:$K$87,9,0)),"",VLOOKUP($AC27,LS!$A$6:$K$87,9,0))</f>
        <v>0</v>
      </c>
      <c r="V27" s="67">
        <f>IF(ISERROR(VLOOKUP($AC27,OL!$A$6:$K$88,9,0)),"",VLOOKUP($AC27,OL!$A$6:$K$88,9,0))</f>
        <v>0</v>
      </c>
      <c r="W27" s="69" t="str">
        <f t="shared" si="8"/>
        <v>-</v>
      </c>
      <c r="X27" s="66">
        <f>IF(ISERROR(VLOOKUP($AC27,LS!$A$6:$K$87,10,0)),"",VLOOKUP($AC27,LS!$A$6:$K$87,10,0))</f>
        <v>0</v>
      </c>
      <c r="Y27" s="66">
        <f>IF(ISERROR(VLOOKUP($AC27,OL!$A$6:$K$88,10,0)),"",VLOOKUP($AC27,OL!$A$6:$K$88,10,0))</f>
        <v>0</v>
      </c>
      <c r="Z27" s="70" t="str">
        <f t="shared" si="9"/>
        <v>-</v>
      </c>
      <c r="AA27" s="66">
        <f>IF(ISERROR(VLOOKUP($AC27,LS!$A$6:$K$87,11,0)),"",VLOOKUP($AC27,LS!$A$6:$K$87,11,0))</f>
        <v>0</v>
      </c>
      <c r="AB27" s="71">
        <f>IF(ISERROR(VLOOKUP($AC27,OL!$A$6:$K$88,11,0)),"",VLOOKUP($AC27,OL!$A$6:$K$88,11,0))</f>
        <v>0</v>
      </c>
      <c r="AC27" s="74" t="str">
        <f t="shared" si="0"/>
        <v>27</v>
      </c>
      <c r="AD27" s="12">
        <f t="shared" si="10"/>
        <v>0</v>
      </c>
      <c r="AE27" s="12">
        <f t="shared" si="10"/>
        <v>0</v>
      </c>
      <c r="AF27" t="b">
        <f t="shared" si="11"/>
        <v>1</v>
      </c>
      <c r="AG27" t="b">
        <f t="shared" si="11"/>
        <v>1</v>
      </c>
      <c r="AH27" s="92" t="str">
        <f t="shared" si="12"/>
        <v/>
      </c>
      <c r="AI27" s="92">
        <f t="shared" si="13"/>
        <v>38</v>
      </c>
      <c r="AJ27" s="92" t="str">
        <f t="shared" si="14"/>
        <v>43 - Wasserverkehrsberufe</v>
      </c>
    </row>
    <row r="28" spans="1:36" x14ac:dyDescent="0.25">
      <c r="A28" s="73" t="s">
        <v>97</v>
      </c>
      <c r="B28" s="65" t="str">
        <f t="shared" si="1"/>
        <v>-</v>
      </c>
      <c r="C28" s="66">
        <f>IF(ISERROR(VLOOKUP($AC28,LS!$A$6:$K$87,3,0)),"",VLOOKUP($AC28,LS!$A$6:$K$87,3,0))</f>
        <v>0</v>
      </c>
      <c r="D28" s="66">
        <f>IF(ISERROR(VLOOKUP($AC28,OL!$A$6:$K$88,3,0)),"",VLOOKUP($AC28,OL!$A$6:$K$88,3,0))</f>
        <v>0</v>
      </c>
      <c r="E28" s="65" t="str">
        <f t="shared" si="2"/>
        <v>-</v>
      </c>
      <c r="F28" s="66">
        <f>IF(ISERROR(VLOOKUP($AC28,LS!$A$6:$K$87,4,0)),"",VLOOKUP($AC28,LS!$A$6:$K$87,4,0))</f>
        <v>0</v>
      </c>
      <c r="G28" s="66">
        <f>IF(ISERROR(VLOOKUP($AC28,OL!$A$6:$K$88,4,0)),"",VLOOKUP($AC28,OL!$A$6:$K$88,4,0))</f>
        <v>0</v>
      </c>
      <c r="H28" s="65" t="str">
        <f t="shared" si="3"/>
        <v>-</v>
      </c>
      <c r="I28" s="66">
        <f>IF(ISERROR(VLOOKUP($AC28,LS!$A$6:$K$87,5,0)),"",VLOOKUP($AC28,LS!$A$6:$K$87,5,0))</f>
        <v>0</v>
      </c>
      <c r="J28" s="67">
        <f>IF(ISERROR(VLOOKUP($AC28,OL!$A$6:$K$88,5,0)),"",VLOOKUP($AC28,OL!$A$6:$K$88,5,0))</f>
        <v>0</v>
      </c>
      <c r="K28" s="69" t="str">
        <f t="shared" si="4"/>
        <v>-</v>
      </c>
      <c r="L28" s="66">
        <f>IF(ISERROR(VLOOKUP($AC28,LS!$A$6:$K$87,6,0)),"",VLOOKUP($AC28,LS!$A$6:$K$87,6,0))</f>
        <v>0</v>
      </c>
      <c r="M28" s="66">
        <f>IF(ISERROR(VLOOKUP($AC28,OL!$A$6:$K$88,6,0)),"",VLOOKUP($AC28,OL!$A$6:$K$88,6,0))</f>
        <v>0</v>
      </c>
      <c r="N28" s="65" t="str">
        <f t="shared" si="5"/>
        <v>-</v>
      </c>
      <c r="O28" s="66">
        <f>IF(ISERROR(VLOOKUP($AC28,LS!$A$6:$K$87,7,0)),"",VLOOKUP($AC28,LS!$A$6:$K$87,7,0))</f>
        <v>0</v>
      </c>
      <c r="P28" s="67">
        <f>IF(ISERROR(VLOOKUP($AC28,OL!$A$6:$K$88,7,0)),"",VLOOKUP($AC28,OL!$A$6:$K$88,7,0))</f>
        <v>0</v>
      </c>
      <c r="Q28" s="69" t="str">
        <f t="shared" si="6"/>
        <v>-</v>
      </c>
      <c r="R28" s="66">
        <f>IF(ISERROR(VLOOKUP($AC28,LS!$A$6:$K$87,8,0)),"",VLOOKUP($AC28,LS!$A$6:$K$87,8,0))</f>
        <v>0</v>
      </c>
      <c r="S28" s="66">
        <f>IF(ISERROR(VLOOKUP($AC28,OL!$A$6:$K$88,8,0)),"",VLOOKUP($AC28,OL!$A$6:$K$88,8,0))</f>
        <v>0</v>
      </c>
      <c r="T28" s="65" t="str">
        <f t="shared" si="7"/>
        <v>-</v>
      </c>
      <c r="U28" s="66">
        <f>IF(ISERROR(VLOOKUP($AC28,LS!$A$6:$K$87,9,0)),"",VLOOKUP($AC28,LS!$A$6:$K$87,9,0))</f>
        <v>0</v>
      </c>
      <c r="V28" s="67">
        <f>IF(ISERROR(VLOOKUP($AC28,OL!$A$6:$K$88,9,0)),"",VLOOKUP($AC28,OL!$A$6:$K$88,9,0))</f>
        <v>0</v>
      </c>
      <c r="W28" s="69" t="str">
        <f t="shared" si="8"/>
        <v>-</v>
      </c>
      <c r="X28" s="66">
        <f>IF(ISERROR(VLOOKUP($AC28,LS!$A$6:$K$87,10,0)),"",VLOOKUP($AC28,LS!$A$6:$K$87,10,0))</f>
        <v>0</v>
      </c>
      <c r="Y28" s="66">
        <f>IF(ISERROR(VLOOKUP($AC28,OL!$A$6:$K$88,10,0)),"",VLOOKUP($AC28,OL!$A$6:$K$88,10,0))</f>
        <v>0</v>
      </c>
      <c r="Z28" s="70" t="str">
        <f t="shared" si="9"/>
        <v>-</v>
      </c>
      <c r="AA28" s="66">
        <f>IF(ISERROR(VLOOKUP($AC28,LS!$A$6:$K$87,11,0)),"",VLOOKUP($AC28,LS!$A$6:$K$87,11,0))</f>
        <v>0</v>
      </c>
      <c r="AB28" s="71">
        <f>IF(ISERROR(VLOOKUP($AC28,OL!$A$6:$K$88,11,0)),"",VLOOKUP($AC28,OL!$A$6:$K$88,11,0))</f>
        <v>0</v>
      </c>
      <c r="AC28" s="74" t="str">
        <f t="shared" si="0"/>
        <v>28</v>
      </c>
      <c r="AD28" s="12">
        <f t="shared" si="10"/>
        <v>0</v>
      </c>
      <c r="AE28" s="12">
        <f t="shared" si="10"/>
        <v>0</v>
      </c>
      <c r="AF28" t="b">
        <f t="shared" si="11"/>
        <v>1</v>
      </c>
      <c r="AG28" t="b">
        <f t="shared" si="11"/>
        <v>1</v>
      </c>
      <c r="AH28" s="92" t="str">
        <f t="shared" si="12"/>
        <v/>
      </c>
      <c r="AI28" s="92">
        <f t="shared" si="13"/>
        <v>40</v>
      </c>
      <c r="AJ28" s="92" t="str">
        <f t="shared" si="14"/>
        <v>45 - Nachrichtenverkehrsberufe</v>
      </c>
    </row>
    <row r="29" spans="1:36" x14ac:dyDescent="0.25">
      <c r="A29" s="73" t="s">
        <v>98</v>
      </c>
      <c r="B29" s="65" t="str">
        <f t="shared" si="1"/>
        <v>-</v>
      </c>
      <c r="C29" s="66">
        <f>IF(ISERROR(VLOOKUP($AC29,LS!$A$6:$K$87,3,0)),"",VLOOKUP($AC29,LS!$A$6:$K$87,3,0))</f>
        <v>0</v>
      </c>
      <c r="D29" s="66">
        <f>IF(ISERROR(VLOOKUP($AC29,OL!$A$6:$K$88,3,0)),"",VLOOKUP($AC29,OL!$A$6:$K$88,3,0))</f>
        <v>0</v>
      </c>
      <c r="E29" s="65" t="str">
        <f t="shared" si="2"/>
        <v>-</v>
      </c>
      <c r="F29" s="66">
        <f>IF(ISERROR(VLOOKUP($AC29,LS!$A$6:$K$87,4,0)),"",VLOOKUP($AC29,LS!$A$6:$K$87,4,0))</f>
        <v>0</v>
      </c>
      <c r="G29" s="66">
        <f>IF(ISERROR(VLOOKUP($AC29,OL!$A$6:$K$88,4,0)),"",VLOOKUP($AC29,OL!$A$6:$K$88,4,0))</f>
        <v>0</v>
      </c>
      <c r="H29" s="65" t="str">
        <f t="shared" si="3"/>
        <v>-</v>
      </c>
      <c r="I29" s="66">
        <f>IF(ISERROR(VLOOKUP($AC29,LS!$A$6:$K$87,5,0)),"",VLOOKUP($AC29,LS!$A$6:$K$87,5,0))</f>
        <v>0</v>
      </c>
      <c r="J29" s="67">
        <f>IF(ISERROR(VLOOKUP($AC29,OL!$A$6:$K$88,5,0)),"",VLOOKUP($AC29,OL!$A$6:$K$88,5,0))</f>
        <v>0</v>
      </c>
      <c r="K29" s="69" t="str">
        <f t="shared" si="4"/>
        <v>-</v>
      </c>
      <c r="L29" s="66">
        <f>IF(ISERROR(VLOOKUP($AC29,LS!$A$6:$K$87,6,0)),"",VLOOKUP($AC29,LS!$A$6:$K$87,6,0))</f>
        <v>0</v>
      </c>
      <c r="M29" s="66">
        <f>IF(ISERROR(VLOOKUP($AC29,OL!$A$6:$K$88,6,0)),"",VLOOKUP($AC29,OL!$A$6:$K$88,6,0))</f>
        <v>0</v>
      </c>
      <c r="N29" s="65" t="str">
        <f t="shared" si="5"/>
        <v>-</v>
      </c>
      <c r="O29" s="66">
        <f>IF(ISERROR(VLOOKUP($AC29,LS!$A$6:$K$87,7,0)),"",VLOOKUP($AC29,LS!$A$6:$K$87,7,0))</f>
        <v>0</v>
      </c>
      <c r="P29" s="67">
        <f>IF(ISERROR(VLOOKUP($AC29,OL!$A$6:$K$88,7,0)),"",VLOOKUP($AC29,OL!$A$6:$K$88,7,0))</f>
        <v>0</v>
      </c>
      <c r="Q29" s="69" t="str">
        <f t="shared" si="6"/>
        <v>-</v>
      </c>
      <c r="R29" s="66">
        <f>IF(ISERROR(VLOOKUP($AC29,LS!$A$6:$K$87,8,0)),"",VLOOKUP($AC29,LS!$A$6:$K$87,8,0))</f>
        <v>0</v>
      </c>
      <c r="S29" s="66">
        <f>IF(ISERROR(VLOOKUP($AC29,OL!$A$6:$K$88,8,0)),"",VLOOKUP($AC29,OL!$A$6:$K$88,8,0))</f>
        <v>0</v>
      </c>
      <c r="T29" s="65" t="str">
        <f t="shared" si="7"/>
        <v>-</v>
      </c>
      <c r="U29" s="66">
        <f>IF(ISERROR(VLOOKUP($AC29,LS!$A$6:$K$87,9,0)),"",VLOOKUP($AC29,LS!$A$6:$K$87,9,0))</f>
        <v>0</v>
      </c>
      <c r="V29" s="67">
        <f>IF(ISERROR(VLOOKUP($AC29,OL!$A$6:$K$88,9,0)),"",VLOOKUP($AC29,OL!$A$6:$K$88,9,0))</f>
        <v>0</v>
      </c>
      <c r="W29" s="69" t="str">
        <f t="shared" si="8"/>
        <v>-</v>
      </c>
      <c r="X29" s="66">
        <f>IF(ISERROR(VLOOKUP($AC29,LS!$A$6:$K$87,10,0)),"",VLOOKUP($AC29,LS!$A$6:$K$87,10,0))</f>
        <v>0</v>
      </c>
      <c r="Y29" s="66">
        <f>IF(ISERROR(VLOOKUP($AC29,OL!$A$6:$K$88,10,0)),"",VLOOKUP($AC29,OL!$A$6:$K$88,10,0))</f>
        <v>0</v>
      </c>
      <c r="Z29" s="70" t="str">
        <f t="shared" si="9"/>
        <v>-</v>
      </c>
      <c r="AA29" s="66">
        <f>IF(ISERROR(VLOOKUP($AC29,LS!$A$6:$K$87,11,0)),"",VLOOKUP($AC29,LS!$A$6:$K$87,11,0))</f>
        <v>0</v>
      </c>
      <c r="AB29" s="71">
        <f>IF(ISERROR(VLOOKUP($AC29,OL!$A$6:$K$88,11,0)),"",VLOOKUP($AC29,OL!$A$6:$K$88,11,0))</f>
        <v>0</v>
      </c>
      <c r="AC29" s="74" t="str">
        <f t="shared" si="0"/>
        <v>29</v>
      </c>
      <c r="AD29" s="12">
        <f t="shared" si="10"/>
        <v>0</v>
      </c>
      <c r="AE29" s="12">
        <f t="shared" si="10"/>
        <v>0</v>
      </c>
      <c r="AF29" t="b">
        <f t="shared" si="11"/>
        <v>1</v>
      </c>
      <c r="AG29" t="b">
        <f t="shared" si="11"/>
        <v>1</v>
      </c>
      <c r="AH29" s="92" t="str">
        <f t="shared" si="12"/>
        <v/>
      </c>
      <c r="AI29" s="92">
        <f t="shared" si="13"/>
        <v>41</v>
      </c>
      <c r="AJ29" s="92" t="str">
        <f t="shared" si="14"/>
        <v>46 - Speditions-, Fremdenverkehrsfachleute (m./w.)</v>
      </c>
    </row>
    <row r="30" spans="1:36" x14ac:dyDescent="0.25">
      <c r="A30" s="73" t="s">
        <v>99</v>
      </c>
      <c r="B30" s="65" t="str">
        <f t="shared" si="1"/>
        <v>-</v>
      </c>
      <c r="C30" s="66">
        <f>IF(ISERROR(VLOOKUP($AC30,LS!$A$6:$K$87,3,0)),"",VLOOKUP($AC30,LS!$A$6:$K$87,3,0))</f>
        <v>0</v>
      </c>
      <c r="D30" s="66">
        <f>IF(ISERROR(VLOOKUP($AC30,OL!$A$6:$K$88,3,0)),"",VLOOKUP($AC30,OL!$A$6:$K$88,3,0))</f>
        <v>0</v>
      </c>
      <c r="E30" s="65" t="str">
        <f t="shared" si="2"/>
        <v>-</v>
      </c>
      <c r="F30" s="66">
        <f>IF(ISERROR(VLOOKUP($AC30,LS!$A$6:$K$87,4,0)),"",VLOOKUP($AC30,LS!$A$6:$K$87,4,0))</f>
        <v>0</v>
      </c>
      <c r="G30" s="66">
        <f>IF(ISERROR(VLOOKUP($AC30,OL!$A$6:$K$88,4,0)),"",VLOOKUP($AC30,OL!$A$6:$K$88,4,0))</f>
        <v>0</v>
      </c>
      <c r="H30" s="65" t="str">
        <f t="shared" si="3"/>
        <v>-</v>
      </c>
      <c r="I30" s="66">
        <f>IF(ISERROR(VLOOKUP($AC30,LS!$A$6:$K$87,5,0)),"",VLOOKUP($AC30,LS!$A$6:$K$87,5,0))</f>
        <v>0</v>
      </c>
      <c r="J30" s="67">
        <f>IF(ISERROR(VLOOKUP($AC30,OL!$A$6:$K$88,5,0)),"",VLOOKUP($AC30,OL!$A$6:$K$88,5,0))</f>
        <v>0</v>
      </c>
      <c r="K30" s="69" t="str">
        <f t="shared" si="4"/>
        <v>-</v>
      </c>
      <c r="L30" s="66">
        <f>IF(ISERROR(VLOOKUP($AC30,LS!$A$6:$K$87,6,0)),"",VLOOKUP($AC30,LS!$A$6:$K$87,6,0))</f>
        <v>0</v>
      </c>
      <c r="M30" s="66">
        <f>IF(ISERROR(VLOOKUP($AC30,OL!$A$6:$K$88,6,0)),"",VLOOKUP($AC30,OL!$A$6:$K$88,6,0))</f>
        <v>0</v>
      </c>
      <c r="N30" s="65" t="str">
        <f t="shared" si="5"/>
        <v>-</v>
      </c>
      <c r="O30" s="66">
        <f>IF(ISERROR(VLOOKUP($AC30,LS!$A$6:$K$87,7,0)),"",VLOOKUP($AC30,LS!$A$6:$K$87,7,0))</f>
        <v>1</v>
      </c>
      <c r="P30" s="67">
        <f>IF(ISERROR(VLOOKUP($AC30,OL!$A$6:$K$88,7,0)),"",VLOOKUP($AC30,OL!$A$6:$K$88,7,0))</f>
        <v>0</v>
      </c>
      <c r="Q30" s="69" t="str">
        <f t="shared" si="6"/>
        <v>-</v>
      </c>
      <c r="R30" s="66">
        <f>IF(ISERROR(VLOOKUP($AC30,LS!$A$6:$K$87,8,0)),"",VLOOKUP($AC30,LS!$A$6:$K$87,8,0))</f>
        <v>1</v>
      </c>
      <c r="S30" s="66">
        <f>IF(ISERROR(VLOOKUP($AC30,OL!$A$6:$K$88,8,0)),"",VLOOKUP($AC30,OL!$A$6:$K$88,8,0))</f>
        <v>0</v>
      </c>
      <c r="T30" s="65">
        <f t="shared" si="7"/>
        <v>0</v>
      </c>
      <c r="U30" s="66">
        <f>IF(ISERROR(VLOOKUP($AC30,LS!$A$6:$K$87,9,0)),"",VLOOKUP($AC30,LS!$A$6:$K$87,9,0))</f>
        <v>0</v>
      </c>
      <c r="V30" s="67">
        <f>IF(ISERROR(VLOOKUP($AC30,OL!$A$6:$K$88,9,0)),"",VLOOKUP($AC30,OL!$A$6:$K$88,9,0))</f>
        <v>1</v>
      </c>
      <c r="W30" s="69" t="str">
        <f t="shared" si="8"/>
        <v>-</v>
      </c>
      <c r="X30" s="66">
        <f>IF(ISERROR(VLOOKUP($AC30,LS!$A$6:$K$87,10,0)),"",VLOOKUP($AC30,LS!$A$6:$K$87,10,0))</f>
        <v>0</v>
      </c>
      <c r="Y30" s="66">
        <f>IF(ISERROR(VLOOKUP($AC30,OL!$A$6:$K$88,10,0)),"",VLOOKUP($AC30,OL!$A$6:$K$88,10,0))</f>
        <v>0</v>
      </c>
      <c r="Z30" s="70">
        <f t="shared" si="9"/>
        <v>2</v>
      </c>
      <c r="AA30" s="66">
        <f>IF(ISERROR(VLOOKUP($AC30,LS!$A$6:$K$87,11,0)),"",VLOOKUP($AC30,LS!$A$6:$K$87,11,0))</f>
        <v>2</v>
      </c>
      <c r="AB30" s="71">
        <f>IF(ISERROR(VLOOKUP($AC30,OL!$A$6:$K$88,11,0)),"",VLOOKUP($AC30,OL!$A$6:$K$88,11,0))</f>
        <v>1</v>
      </c>
      <c r="AC30" s="74" t="str">
        <f t="shared" si="0"/>
        <v>30</v>
      </c>
      <c r="AD30" s="12">
        <f t="shared" si="10"/>
        <v>2</v>
      </c>
      <c r="AE30" s="12">
        <f t="shared" si="10"/>
        <v>1</v>
      </c>
      <c r="AF30" t="b">
        <f t="shared" si="11"/>
        <v>1</v>
      </c>
      <c r="AG30" t="b">
        <f t="shared" si="11"/>
        <v>1</v>
      </c>
      <c r="AH30" s="92">
        <f t="shared" si="12"/>
        <v>25</v>
      </c>
      <c r="AI30" s="92">
        <f t="shared" si="13"/>
        <v>45</v>
      </c>
      <c r="AJ30" s="92" t="str">
        <f t="shared" si="14"/>
        <v>51 - Hotel- und Gaststättenberufe anderer Art</v>
      </c>
    </row>
    <row r="31" spans="1:36" x14ac:dyDescent="0.25">
      <c r="A31" s="73" t="s">
        <v>100</v>
      </c>
      <c r="B31" s="65" t="str">
        <f t="shared" si="1"/>
        <v>-</v>
      </c>
      <c r="C31" s="66">
        <f>IF(ISERROR(VLOOKUP($AC31,LS!$A$6:$K$87,3,0)),"",VLOOKUP($AC31,LS!$A$6:$K$87,3,0))</f>
        <v>0</v>
      </c>
      <c r="D31" s="66">
        <f>IF(ISERROR(VLOOKUP($AC31,OL!$A$6:$K$88,3,0)),"",VLOOKUP($AC31,OL!$A$6:$K$88,3,0))</f>
        <v>0</v>
      </c>
      <c r="E31" s="65" t="str">
        <f t="shared" si="2"/>
        <v>-</v>
      </c>
      <c r="F31" s="66">
        <f>IF(ISERROR(VLOOKUP($AC31,LS!$A$6:$K$87,4,0)),"",VLOOKUP($AC31,LS!$A$6:$K$87,4,0))</f>
        <v>0</v>
      </c>
      <c r="G31" s="66">
        <f>IF(ISERROR(VLOOKUP($AC31,OL!$A$6:$K$88,4,0)),"",VLOOKUP($AC31,OL!$A$6:$K$88,4,0))</f>
        <v>0</v>
      </c>
      <c r="H31" s="65" t="str">
        <f t="shared" si="3"/>
        <v>-</v>
      </c>
      <c r="I31" s="66">
        <f>IF(ISERROR(VLOOKUP($AC31,LS!$A$6:$K$87,5,0)),"",VLOOKUP($AC31,LS!$A$6:$K$87,5,0))</f>
        <v>0</v>
      </c>
      <c r="J31" s="67">
        <f>IF(ISERROR(VLOOKUP($AC31,OL!$A$6:$K$88,5,0)),"",VLOOKUP($AC31,OL!$A$6:$K$88,5,0))</f>
        <v>0</v>
      </c>
      <c r="K31" s="69">
        <f t="shared" si="4"/>
        <v>0</v>
      </c>
      <c r="L31" s="66">
        <f>IF(ISERROR(VLOOKUP($AC31,LS!$A$6:$K$87,6,0)),"",VLOOKUP($AC31,LS!$A$6:$K$87,6,0))</f>
        <v>0</v>
      </c>
      <c r="M31" s="66">
        <f>IF(ISERROR(VLOOKUP($AC31,OL!$A$6:$K$88,6,0)),"",VLOOKUP($AC31,OL!$A$6:$K$88,6,0))</f>
        <v>1</v>
      </c>
      <c r="N31" s="65" t="str">
        <f t="shared" si="5"/>
        <v>-</v>
      </c>
      <c r="O31" s="66">
        <f>IF(ISERROR(VLOOKUP($AC31,LS!$A$6:$K$87,7,0)),"",VLOOKUP($AC31,LS!$A$6:$K$87,7,0))</f>
        <v>0</v>
      </c>
      <c r="P31" s="67">
        <f>IF(ISERROR(VLOOKUP($AC31,OL!$A$6:$K$88,7,0)),"",VLOOKUP($AC31,OL!$A$6:$K$88,7,0))</f>
        <v>0</v>
      </c>
      <c r="Q31" s="69">
        <f t="shared" si="6"/>
        <v>0</v>
      </c>
      <c r="R31" s="66">
        <f>IF(ISERROR(VLOOKUP($AC31,LS!$A$6:$K$87,8,0)),"",VLOOKUP($AC31,LS!$A$6:$K$87,8,0))</f>
        <v>0</v>
      </c>
      <c r="S31" s="66">
        <f>IF(ISERROR(VLOOKUP($AC31,OL!$A$6:$K$88,8,0)),"",VLOOKUP($AC31,OL!$A$6:$K$88,8,0))</f>
        <v>2</v>
      </c>
      <c r="T31" s="65" t="str">
        <f t="shared" si="7"/>
        <v>-</v>
      </c>
      <c r="U31" s="66">
        <f>IF(ISERROR(VLOOKUP($AC31,LS!$A$6:$K$87,9,0)),"",VLOOKUP($AC31,LS!$A$6:$K$87,9,0))</f>
        <v>0</v>
      </c>
      <c r="V31" s="67">
        <f>IF(ISERROR(VLOOKUP($AC31,OL!$A$6:$K$88,9,0)),"",VLOOKUP($AC31,OL!$A$6:$K$88,9,0))</f>
        <v>0</v>
      </c>
      <c r="W31" s="69">
        <f t="shared" si="8"/>
        <v>0</v>
      </c>
      <c r="X31" s="66">
        <f>IF(ISERROR(VLOOKUP($AC31,LS!$A$6:$K$87,10,0)),"",VLOOKUP($AC31,LS!$A$6:$K$87,10,0))</f>
        <v>0</v>
      </c>
      <c r="Y31" s="66">
        <f>IF(ISERROR(VLOOKUP($AC31,OL!$A$6:$K$88,10,0)),"",VLOOKUP($AC31,OL!$A$6:$K$88,10,0))</f>
        <v>2</v>
      </c>
      <c r="Z31" s="70">
        <f t="shared" si="9"/>
        <v>0</v>
      </c>
      <c r="AA31" s="66">
        <f>IF(ISERROR(VLOOKUP($AC31,LS!$A$6:$K$87,11,0)),"",VLOOKUP($AC31,LS!$A$6:$K$87,11,0))</f>
        <v>0</v>
      </c>
      <c r="AB31" s="71">
        <f>IF(ISERROR(VLOOKUP($AC31,OL!$A$6:$K$88,11,0)),"",VLOOKUP($AC31,OL!$A$6:$K$88,11,0))</f>
        <v>5</v>
      </c>
      <c r="AC31" s="74" t="str">
        <f t="shared" si="0"/>
        <v>31</v>
      </c>
      <c r="AD31" s="12">
        <f t="shared" si="10"/>
        <v>0</v>
      </c>
      <c r="AE31" s="12">
        <f t="shared" si="10"/>
        <v>5</v>
      </c>
      <c r="AF31" t="b">
        <f t="shared" si="11"/>
        <v>1</v>
      </c>
      <c r="AG31" t="b">
        <f t="shared" si="11"/>
        <v>1</v>
      </c>
      <c r="AH31" s="92">
        <f t="shared" si="12"/>
        <v>26</v>
      </c>
      <c r="AI31" s="92">
        <f t="shared" si="13"/>
        <v>46</v>
      </c>
      <c r="AJ31" s="92" t="str">
        <f t="shared" si="14"/>
        <v>52 - Köch(e)innen, Küchengehilf(en)innen</v>
      </c>
    </row>
    <row r="32" spans="1:36" x14ac:dyDescent="0.25">
      <c r="A32" s="73" t="s">
        <v>101</v>
      </c>
      <c r="B32" s="65" t="str">
        <f t="shared" si="1"/>
        <v>-</v>
      </c>
      <c r="C32" s="66">
        <f>IF(ISERROR(VLOOKUP($AC32,LS!$A$6:$K$87,3,0)),"",VLOOKUP($AC32,LS!$A$6:$K$87,3,0))</f>
        <v>0</v>
      </c>
      <c r="D32" s="66">
        <f>IF(ISERROR(VLOOKUP($AC32,OL!$A$6:$K$88,3,0)),"",VLOOKUP($AC32,OL!$A$6:$K$88,3,0))</f>
        <v>0</v>
      </c>
      <c r="E32" s="65" t="str">
        <f t="shared" si="2"/>
        <v>-</v>
      </c>
      <c r="F32" s="66">
        <f>IF(ISERROR(VLOOKUP($AC32,LS!$A$6:$K$87,4,0)),"",VLOOKUP($AC32,LS!$A$6:$K$87,4,0))</f>
        <v>0</v>
      </c>
      <c r="G32" s="66">
        <f>IF(ISERROR(VLOOKUP($AC32,OL!$A$6:$K$88,4,0)),"",VLOOKUP($AC32,OL!$A$6:$K$88,4,0))</f>
        <v>0</v>
      </c>
      <c r="H32" s="65" t="str">
        <f t="shared" si="3"/>
        <v>-</v>
      </c>
      <c r="I32" s="66">
        <f>IF(ISERROR(VLOOKUP($AC32,LS!$A$6:$K$87,5,0)),"",VLOOKUP($AC32,LS!$A$6:$K$87,5,0))</f>
        <v>0</v>
      </c>
      <c r="J32" s="67">
        <f>IF(ISERROR(VLOOKUP($AC32,OL!$A$6:$K$88,5,0)),"",VLOOKUP($AC32,OL!$A$6:$K$88,5,0))</f>
        <v>0</v>
      </c>
      <c r="K32" s="69" t="str">
        <f t="shared" si="4"/>
        <v>-</v>
      </c>
      <c r="L32" s="66">
        <f>IF(ISERROR(VLOOKUP($AC32,LS!$A$6:$K$87,6,0)),"",VLOOKUP($AC32,LS!$A$6:$K$87,6,0))</f>
        <v>0</v>
      </c>
      <c r="M32" s="66">
        <f>IF(ISERROR(VLOOKUP($AC32,OL!$A$6:$K$88,6,0)),"",VLOOKUP($AC32,OL!$A$6:$K$88,6,0))</f>
        <v>0</v>
      </c>
      <c r="N32" s="65" t="str">
        <f t="shared" si="5"/>
        <v>-</v>
      </c>
      <c r="O32" s="66">
        <f>IF(ISERROR(VLOOKUP($AC32,LS!$A$6:$K$87,7,0)),"",VLOOKUP($AC32,LS!$A$6:$K$87,7,0))</f>
        <v>0</v>
      </c>
      <c r="P32" s="67">
        <f>IF(ISERROR(VLOOKUP($AC32,OL!$A$6:$K$88,7,0)),"",VLOOKUP($AC32,OL!$A$6:$K$88,7,0))</f>
        <v>0</v>
      </c>
      <c r="Q32" s="69" t="str">
        <f t="shared" si="6"/>
        <v>-</v>
      </c>
      <c r="R32" s="66">
        <f>IF(ISERROR(VLOOKUP($AC32,LS!$A$6:$K$87,8,0)),"",VLOOKUP($AC32,LS!$A$6:$K$87,8,0))</f>
        <v>0</v>
      </c>
      <c r="S32" s="66">
        <f>IF(ISERROR(VLOOKUP($AC32,OL!$A$6:$K$88,8,0)),"",VLOOKUP($AC32,OL!$A$6:$K$88,8,0))</f>
        <v>0</v>
      </c>
      <c r="T32" s="65" t="str">
        <f t="shared" si="7"/>
        <v>-</v>
      </c>
      <c r="U32" s="66">
        <f>IF(ISERROR(VLOOKUP($AC32,LS!$A$6:$K$87,9,0)),"",VLOOKUP($AC32,LS!$A$6:$K$87,9,0))</f>
        <v>0</v>
      </c>
      <c r="V32" s="67">
        <f>IF(ISERROR(VLOOKUP($AC32,OL!$A$6:$K$88,9,0)),"",VLOOKUP($AC32,OL!$A$6:$K$88,9,0))</f>
        <v>0</v>
      </c>
      <c r="W32" s="69" t="str">
        <f t="shared" si="8"/>
        <v>-</v>
      </c>
      <c r="X32" s="66">
        <f>IF(ISERROR(VLOOKUP($AC32,LS!$A$6:$K$87,10,0)),"",VLOOKUP($AC32,LS!$A$6:$K$87,10,0))</f>
        <v>0</v>
      </c>
      <c r="Y32" s="66">
        <f>IF(ISERROR(VLOOKUP($AC32,OL!$A$6:$K$88,10,0)),"",VLOOKUP($AC32,OL!$A$6:$K$88,10,0))</f>
        <v>0</v>
      </c>
      <c r="Z32" s="70" t="str">
        <f t="shared" si="9"/>
        <v>-</v>
      </c>
      <c r="AA32" s="66">
        <f>IF(ISERROR(VLOOKUP($AC32,LS!$A$6:$K$87,11,0)),"",VLOOKUP($AC32,LS!$A$6:$K$87,11,0))</f>
        <v>0</v>
      </c>
      <c r="AB32" s="71">
        <f>IF(ISERROR(VLOOKUP($AC32,OL!$A$6:$K$88,11,0)),"",VLOOKUP($AC32,OL!$A$6:$K$88,11,0))</f>
        <v>0</v>
      </c>
      <c r="AC32" s="74" t="str">
        <f t="shared" si="0"/>
        <v>32</v>
      </c>
      <c r="AD32" s="12">
        <f t="shared" si="10"/>
        <v>0</v>
      </c>
      <c r="AE32" s="12">
        <f t="shared" si="10"/>
        <v>0</v>
      </c>
      <c r="AF32" t="b">
        <f t="shared" si="11"/>
        <v>1</v>
      </c>
      <c r="AG32" t="b">
        <f t="shared" si="11"/>
        <v>1</v>
      </c>
      <c r="AH32" s="92" t="str">
        <f t="shared" si="12"/>
        <v/>
      </c>
      <c r="AI32" s="92">
        <f t="shared" si="13"/>
        <v>48</v>
      </c>
      <c r="AJ32" s="92" t="str">
        <f t="shared" si="14"/>
        <v>54 - Rauchfangkehrer/innen, Gebäudereiniger/innen</v>
      </c>
    </row>
    <row r="33" spans="1:36" x14ac:dyDescent="0.25">
      <c r="A33" s="73" t="s">
        <v>102</v>
      </c>
      <c r="B33" s="65">
        <f t="shared" si="1"/>
        <v>0</v>
      </c>
      <c r="C33" s="66">
        <f>IF(ISERROR(VLOOKUP($AC33,LS!$A$6:$K$87,3,0)),"",VLOOKUP($AC33,LS!$A$6:$K$87,3,0))</f>
        <v>0</v>
      </c>
      <c r="D33" s="66">
        <f>IF(ISERROR(VLOOKUP($AC33,OL!$A$6:$K$88,3,0)),"",VLOOKUP($AC33,OL!$A$6:$K$88,3,0))</f>
        <v>2</v>
      </c>
      <c r="E33" s="65" t="str">
        <f t="shared" si="2"/>
        <v>-</v>
      </c>
      <c r="F33" s="66">
        <f>IF(ISERROR(VLOOKUP($AC33,LS!$A$6:$K$87,4,0)),"",VLOOKUP($AC33,LS!$A$6:$K$87,4,0))</f>
        <v>0</v>
      </c>
      <c r="G33" s="66">
        <f>IF(ISERROR(VLOOKUP($AC33,OL!$A$6:$K$88,4,0)),"",VLOOKUP($AC33,OL!$A$6:$K$88,4,0))</f>
        <v>0</v>
      </c>
      <c r="H33" s="65" t="str">
        <f t="shared" si="3"/>
        <v>-</v>
      </c>
      <c r="I33" s="66">
        <f>IF(ISERROR(VLOOKUP($AC33,LS!$A$6:$K$87,5,0)),"",VLOOKUP($AC33,LS!$A$6:$K$87,5,0))</f>
        <v>0</v>
      </c>
      <c r="J33" s="67">
        <f>IF(ISERROR(VLOOKUP($AC33,OL!$A$6:$K$88,5,0)),"",VLOOKUP($AC33,OL!$A$6:$K$88,5,0))</f>
        <v>0</v>
      </c>
      <c r="K33" s="69" t="str">
        <f t="shared" si="4"/>
        <v>-</v>
      </c>
      <c r="L33" s="66">
        <f>IF(ISERROR(VLOOKUP($AC33,LS!$A$6:$K$87,6,0)),"",VLOOKUP($AC33,LS!$A$6:$K$87,6,0))</f>
        <v>0</v>
      </c>
      <c r="M33" s="66">
        <f>IF(ISERROR(VLOOKUP($AC33,OL!$A$6:$K$88,6,0)),"",VLOOKUP($AC33,OL!$A$6:$K$88,6,0))</f>
        <v>0</v>
      </c>
      <c r="N33" s="65" t="str">
        <f t="shared" si="5"/>
        <v>-</v>
      </c>
      <c r="O33" s="66">
        <f>IF(ISERROR(VLOOKUP($AC33,LS!$A$6:$K$87,7,0)),"",VLOOKUP($AC33,LS!$A$6:$K$87,7,0))</f>
        <v>0</v>
      </c>
      <c r="P33" s="67">
        <f>IF(ISERROR(VLOOKUP($AC33,OL!$A$6:$K$88,7,0)),"",VLOOKUP($AC33,OL!$A$6:$K$88,7,0))</f>
        <v>0</v>
      </c>
      <c r="Q33" s="69" t="str">
        <f t="shared" si="6"/>
        <v>-</v>
      </c>
      <c r="R33" s="66">
        <f>IF(ISERROR(VLOOKUP($AC33,LS!$A$6:$K$87,8,0)),"",VLOOKUP($AC33,LS!$A$6:$K$87,8,0))</f>
        <v>0</v>
      </c>
      <c r="S33" s="66">
        <f>IF(ISERROR(VLOOKUP($AC33,OL!$A$6:$K$88,8,0)),"",VLOOKUP($AC33,OL!$A$6:$K$88,8,0))</f>
        <v>0</v>
      </c>
      <c r="T33" s="65" t="str">
        <f t="shared" si="7"/>
        <v>-</v>
      </c>
      <c r="U33" s="66">
        <f>IF(ISERROR(VLOOKUP($AC33,LS!$A$6:$K$87,9,0)),"",VLOOKUP($AC33,LS!$A$6:$K$87,9,0))</f>
        <v>0</v>
      </c>
      <c r="V33" s="67">
        <f>IF(ISERROR(VLOOKUP($AC33,OL!$A$6:$K$88,9,0)),"",VLOOKUP($AC33,OL!$A$6:$K$88,9,0))</f>
        <v>0</v>
      </c>
      <c r="W33" s="69" t="str">
        <f t="shared" si="8"/>
        <v>-</v>
      </c>
      <c r="X33" s="66">
        <f>IF(ISERROR(VLOOKUP($AC33,LS!$A$6:$K$87,10,0)),"",VLOOKUP($AC33,LS!$A$6:$K$87,10,0))</f>
        <v>0</v>
      </c>
      <c r="Y33" s="66">
        <f>IF(ISERROR(VLOOKUP($AC33,OL!$A$6:$K$88,10,0)),"",VLOOKUP($AC33,OL!$A$6:$K$88,10,0))</f>
        <v>0</v>
      </c>
      <c r="Z33" s="70">
        <f t="shared" si="9"/>
        <v>0</v>
      </c>
      <c r="AA33" s="66">
        <f>IF(ISERROR(VLOOKUP($AC33,LS!$A$6:$K$87,11,0)),"",VLOOKUP($AC33,LS!$A$6:$K$87,11,0))</f>
        <v>0</v>
      </c>
      <c r="AB33" s="71">
        <f>IF(ISERROR(VLOOKUP($AC33,OL!$A$6:$K$88,11,0)),"",VLOOKUP($AC33,OL!$A$6:$K$88,11,0))</f>
        <v>2</v>
      </c>
      <c r="AC33" s="74" t="str">
        <f t="shared" si="0"/>
        <v>33</v>
      </c>
      <c r="AD33" s="12">
        <f t="shared" si="10"/>
        <v>0</v>
      </c>
      <c r="AE33" s="12">
        <f t="shared" si="10"/>
        <v>2</v>
      </c>
      <c r="AF33" t="b">
        <f t="shared" si="11"/>
        <v>1</v>
      </c>
      <c r="AG33" t="b">
        <f t="shared" si="11"/>
        <v>1</v>
      </c>
      <c r="AH33" s="92">
        <f t="shared" si="12"/>
        <v>28</v>
      </c>
      <c r="AI33" s="92">
        <f t="shared" si="13"/>
        <v>51</v>
      </c>
      <c r="AJ33" s="92" t="str">
        <f t="shared" si="14"/>
        <v>57 - Friseur(e)innen, Schönheitspfleger/innen und verw. Berufe</v>
      </c>
    </row>
    <row r="34" spans="1:36" x14ac:dyDescent="0.25">
      <c r="A34" s="73" t="s">
        <v>103</v>
      </c>
      <c r="B34" s="65" t="str">
        <f t="shared" si="1"/>
        <v>-</v>
      </c>
      <c r="C34" s="66">
        <f>IF(ISERROR(VLOOKUP($AC34,LS!$A$6:$K$87,3,0)),"",VLOOKUP($AC34,LS!$A$6:$K$87,3,0))</f>
        <v>0</v>
      </c>
      <c r="D34" s="66">
        <f>IF(ISERROR(VLOOKUP($AC34,OL!$A$6:$K$88,3,0)),"",VLOOKUP($AC34,OL!$A$6:$K$88,3,0))</f>
        <v>0</v>
      </c>
      <c r="E34" s="65" t="str">
        <f t="shared" si="2"/>
        <v>-</v>
      </c>
      <c r="F34" s="66">
        <f>IF(ISERROR(VLOOKUP($AC34,LS!$A$6:$K$87,4,0)),"",VLOOKUP($AC34,LS!$A$6:$K$87,4,0))</f>
        <v>0</v>
      </c>
      <c r="G34" s="66">
        <f>IF(ISERROR(VLOOKUP($AC34,OL!$A$6:$K$88,4,0)),"",VLOOKUP($AC34,OL!$A$6:$K$88,4,0))</f>
        <v>0</v>
      </c>
      <c r="H34" s="65">
        <f t="shared" si="3"/>
        <v>0</v>
      </c>
      <c r="I34" s="66">
        <f>IF(ISERROR(VLOOKUP($AC34,LS!$A$6:$K$87,5,0)),"",VLOOKUP($AC34,LS!$A$6:$K$87,5,0))</f>
        <v>0</v>
      </c>
      <c r="J34" s="67">
        <f>IF(ISERROR(VLOOKUP($AC34,OL!$A$6:$K$88,5,0)),"",VLOOKUP($AC34,OL!$A$6:$K$88,5,0))</f>
        <v>1</v>
      </c>
      <c r="K34" s="69" t="str">
        <f t="shared" si="4"/>
        <v>-</v>
      </c>
      <c r="L34" s="66">
        <f>IF(ISERROR(VLOOKUP($AC34,LS!$A$6:$K$87,6,0)),"",VLOOKUP($AC34,LS!$A$6:$K$87,6,0))</f>
        <v>0</v>
      </c>
      <c r="M34" s="66">
        <f>IF(ISERROR(VLOOKUP($AC34,OL!$A$6:$K$88,6,0)),"",VLOOKUP($AC34,OL!$A$6:$K$88,6,0))</f>
        <v>0</v>
      </c>
      <c r="N34" s="65" t="str">
        <f t="shared" si="5"/>
        <v>-</v>
      </c>
      <c r="O34" s="66">
        <f>IF(ISERROR(VLOOKUP($AC34,LS!$A$6:$K$87,7,0)),"",VLOOKUP($AC34,LS!$A$6:$K$87,7,0))</f>
        <v>0</v>
      </c>
      <c r="P34" s="67">
        <f>IF(ISERROR(VLOOKUP($AC34,OL!$A$6:$K$88,7,0)),"",VLOOKUP($AC34,OL!$A$6:$K$88,7,0))</f>
        <v>0</v>
      </c>
      <c r="Q34" s="69">
        <f t="shared" si="6"/>
        <v>0</v>
      </c>
      <c r="R34" s="66">
        <f>IF(ISERROR(VLOOKUP($AC34,LS!$A$6:$K$87,8,0)),"",VLOOKUP($AC34,LS!$A$6:$K$87,8,0))</f>
        <v>0</v>
      </c>
      <c r="S34" s="66">
        <f>IF(ISERROR(VLOOKUP($AC34,OL!$A$6:$K$88,8,0)),"",VLOOKUP($AC34,OL!$A$6:$K$88,8,0))</f>
        <v>1</v>
      </c>
      <c r="T34" s="65">
        <f t="shared" si="7"/>
        <v>0</v>
      </c>
      <c r="U34" s="66">
        <f>IF(ISERROR(VLOOKUP($AC34,LS!$A$6:$K$87,9,0)),"",VLOOKUP($AC34,LS!$A$6:$K$87,9,0))</f>
        <v>0</v>
      </c>
      <c r="V34" s="67">
        <f>IF(ISERROR(VLOOKUP($AC34,OL!$A$6:$K$88,9,0)),"",VLOOKUP($AC34,OL!$A$6:$K$88,9,0))</f>
        <v>3</v>
      </c>
      <c r="W34" s="69" t="str">
        <f t="shared" si="8"/>
        <v>-</v>
      </c>
      <c r="X34" s="66">
        <f>IF(ISERROR(VLOOKUP($AC34,LS!$A$6:$K$87,10,0)),"",VLOOKUP($AC34,LS!$A$6:$K$87,10,0))</f>
        <v>0</v>
      </c>
      <c r="Y34" s="66">
        <f>IF(ISERROR(VLOOKUP($AC34,OL!$A$6:$K$88,10,0)),"",VLOOKUP($AC34,OL!$A$6:$K$88,10,0))</f>
        <v>0</v>
      </c>
      <c r="Z34" s="70">
        <f t="shared" si="9"/>
        <v>0</v>
      </c>
      <c r="AA34" s="66">
        <f>IF(ISERROR(VLOOKUP($AC34,LS!$A$6:$K$87,11,0)),"",VLOOKUP($AC34,LS!$A$6:$K$87,11,0))</f>
        <v>0</v>
      </c>
      <c r="AB34" s="71">
        <f>IF(ISERROR(VLOOKUP($AC34,OL!$A$6:$K$88,11,0)),"",VLOOKUP($AC34,OL!$A$6:$K$88,11,0))</f>
        <v>5</v>
      </c>
      <c r="AC34" s="74" t="str">
        <f t="shared" si="0"/>
        <v>34</v>
      </c>
      <c r="AD34" s="12">
        <f t="shared" si="10"/>
        <v>0</v>
      </c>
      <c r="AE34" s="12">
        <f t="shared" si="10"/>
        <v>5</v>
      </c>
      <c r="AF34" t="b">
        <f t="shared" si="11"/>
        <v>1</v>
      </c>
      <c r="AG34" t="b">
        <f t="shared" si="11"/>
        <v>1</v>
      </c>
      <c r="AH34" s="92">
        <f t="shared" si="12"/>
        <v>29</v>
      </c>
      <c r="AI34" s="92">
        <f t="shared" si="13"/>
        <v>55</v>
      </c>
      <c r="AJ34" s="92" t="str">
        <f t="shared" si="14"/>
        <v>61 - Architekt(en)innen, Techniker/innen für Bauw., Vermessungsw.</v>
      </c>
    </row>
    <row r="35" spans="1:36" x14ac:dyDescent="0.25">
      <c r="A35" s="73" t="s">
        <v>104</v>
      </c>
      <c r="B35" s="65" t="str">
        <f t="shared" si="1"/>
        <v>-</v>
      </c>
      <c r="C35" s="66">
        <f>IF(ISERROR(VLOOKUP($AC35,LS!$A$6:$K$87,3,0)),"",VLOOKUP($AC35,LS!$A$6:$K$87,3,0))</f>
        <v>0</v>
      </c>
      <c r="D35" s="66">
        <f>IF(ISERROR(VLOOKUP($AC35,OL!$A$6:$K$88,3,0)),"",VLOOKUP($AC35,OL!$A$6:$K$88,3,0))</f>
        <v>0</v>
      </c>
      <c r="E35" s="65" t="str">
        <f t="shared" si="2"/>
        <v>-</v>
      </c>
      <c r="F35" s="66">
        <f>IF(ISERROR(VLOOKUP($AC35,LS!$A$6:$K$87,4,0)),"",VLOOKUP($AC35,LS!$A$6:$K$87,4,0))</f>
        <v>0</v>
      </c>
      <c r="G35" s="66">
        <f>IF(ISERROR(VLOOKUP($AC35,OL!$A$6:$K$88,4,0)),"",VLOOKUP($AC35,OL!$A$6:$K$88,4,0))</f>
        <v>0</v>
      </c>
      <c r="H35" s="65" t="str">
        <f t="shared" si="3"/>
        <v>-</v>
      </c>
      <c r="I35" s="66">
        <f>IF(ISERROR(VLOOKUP($AC35,LS!$A$6:$K$87,5,0)),"",VLOOKUP($AC35,LS!$A$6:$K$87,5,0))</f>
        <v>0</v>
      </c>
      <c r="J35" s="67">
        <f>IF(ISERROR(VLOOKUP($AC35,OL!$A$6:$K$88,5,0)),"",VLOOKUP($AC35,OL!$A$6:$K$88,5,0))</f>
        <v>0</v>
      </c>
      <c r="K35" s="69">
        <f t="shared" si="4"/>
        <v>0</v>
      </c>
      <c r="L35" s="66">
        <f>IF(ISERROR(VLOOKUP($AC35,LS!$A$6:$K$87,6,0)),"",VLOOKUP($AC35,LS!$A$6:$K$87,6,0))</f>
        <v>0</v>
      </c>
      <c r="M35" s="66">
        <f>IF(ISERROR(VLOOKUP($AC35,OL!$A$6:$K$88,6,0)),"",VLOOKUP($AC35,OL!$A$6:$K$88,6,0))</f>
        <v>1</v>
      </c>
      <c r="N35" s="65" t="str">
        <f t="shared" si="5"/>
        <v>-</v>
      </c>
      <c r="O35" s="66">
        <f>IF(ISERROR(VLOOKUP($AC35,LS!$A$6:$K$87,7,0)),"",VLOOKUP($AC35,LS!$A$6:$K$87,7,0))</f>
        <v>0</v>
      </c>
      <c r="P35" s="67">
        <f>IF(ISERROR(VLOOKUP($AC35,OL!$A$6:$K$88,7,0)),"",VLOOKUP($AC35,OL!$A$6:$K$88,7,0))</f>
        <v>0</v>
      </c>
      <c r="Q35" s="69">
        <f t="shared" si="6"/>
        <v>0</v>
      </c>
      <c r="R35" s="66">
        <f>IF(ISERROR(VLOOKUP($AC35,LS!$A$6:$K$87,8,0)),"",VLOOKUP($AC35,LS!$A$6:$K$87,8,0))</f>
        <v>0</v>
      </c>
      <c r="S35" s="66">
        <f>IF(ISERROR(VLOOKUP($AC35,OL!$A$6:$K$88,8,0)),"",VLOOKUP($AC35,OL!$A$6:$K$88,8,0))</f>
        <v>1</v>
      </c>
      <c r="T35" s="65" t="str">
        <f t="shared" si="7"/>
        <v>-</v>
      </c>
      <c r="U35" s="66">
        <f>IF(ISERROR(VLOOKUP($AC35,LS!$A$6:$K$87,9,0)),"",VLOOKUP($AC35,LS!$A$6:$K$87,9,0))</f>
        <v>0</v>
      </c>
      <c r="V35" s="67">
        <f>IF(ISERROR(VLOOKUP($AC35,OL!$A$6:$K$88,9,0)),"",VLOOKUP($AC35,OL!$A$6:$K$88,9,0))</f>
        <v>0</v>
      </c>
      <c r="W35" s="69" t="str">
        <f t="shared" si="8"/>
        <v>-</v>
      </c>
      <c r="X35" s="66">
        <f>IF(ISERROR(VLOOKUP($AC35,LS!$A$6:$K$87,10,0)),"",VLOOKUP($AC35,LS!$A$6:$K$87,10,0))</f>
        <v>0</v>
      </c>
      <c r="Y35" s="66">
        <f>IF(ISERROR(VLOOKUP($AC35,OL!$A$6:$K$88,10,0)),"",VLOOKUP($AC35,OL!$A$6:$K$88,10,0))</f>
        <v>0</v>
      </c>
      <c r="Z35" s="70">
        <f t="shared" si="9"/>
        <v>0</v>
      </c>
      <c r="AA35" s="66">
        <f>IF(ISERROR(VLOOKUP($AC35,LS!$A$6:$K$87,11,0)),"",VLOOKUP($AC35,LS!$A$6:$K$87,11,0))</f>
        <v>0</v>
      </c>
      <c r="AB35" s="71">
        <f>IF(ISERROR(VLOOKUP($AC35,OL!$A$6:$K$88,11,0)),"",VLOOKUP($AC35,OL!$A$6:$K$88,11,0))</f>
        <v>2</v>
      </c>
      <c r="AC35" s="74" t="str">
        <f t="shared" si="0"/>
        <v>35</v>
      </c>
      <c r="AD35" s="12">
        <f t="shared" si="10"/>
        <v>0</v>
      </c>
      <c r="AE35" s="12">
        <f t="shared" si="10"/>
        <v>2</v>
      </c>
      <c r="AF35" t="b">
        <f t="shared" si="11"/>
        <v>1</v>
      </c>
      <c r="AG35" t="b">
        <f t="shared" si="11"/>
        <v>1</v>
      </c>
      <c r="AH35" s="92">
        <f t="shared" si="12"/>
        <v>30</v>
      </c>
      <c r="AI35" s="92">
        <f t="shared" si="13"/>
        <v>58</v>
      </c>
      <c r="AJ35" s="92" t="str">
        <f t="shared" si="14"/>
        <v>64 - Techniker/innen, soweit nicht anderweitig eingeordnet</v>
      </c>
    </row>
    <row r="36" spans="1:36" x14ac:dyDescent="0.25">
      <c r="A36" s="73" t="s">
        <v>105</v>
      </c>
      <c r="B36" s="65">
        <f t="shared" si="1"/>
        <v>0</v>
      </c>
      <c r="C36" s="66">
        <f>IF(ISERROR(VLOOKUP($AC36,LS!$A$6:$K$87,3,0)),"",VLOOKUP($AC36,LS!$A$6:$K$87,3,0))</f>
        <v>0</v>
      </c>
      <c r="D36" s="66">
        <f>IF(ISERROR(VLOOKUP($AC36,OL!$A$6:$K$88,3,0)),"",VLOOKUP($AC36,OL!$A$6:$K$88,3,0))</f>
        <v>2</v>
      </c>
      <c r="E36" s="65">
        <f t="shared" si="2"/>
        <v>0</v>
      </c>
      <c r="F36" s="66">
        <f>IF(ISERROR(VLOOKUP($AC36,LS!$A$6:$K$87,4,0)),"",VLOOKUP($AC36,LS!$A$6:$K$87,4,0))</f>
        <v>0</v>
      </c>
      <c r="G36" s="66">
        <f>IF(ISERROR(VLOOKUP($AC36,OL!$A$6:$K$88,4,0)),"",VLOOKUP($AC36,OL!$A$6:$K$88,4,0))</f>
        <v>3</v>
      </c>
      <c r="H36" s="65">
        <f t="shared" si="3"/>
        <v>0.6</v>
      </c>
      <c r="I36" s="66">
        <f>IF(ISERROR(VLOOKUP($AC36,LS!$A$6:$K$87,5,0)),"",VLOOKUP($AC36,LS!$A$6:$K$87,5,0))</f>
        <v>3</v>
      </c>
      <c r="J36" s="67">
        <f>IF(ISERROR(VLOOKUP($AC36,OL!$A$6:$K$88,5,0)),"",VLOOKUP($AC36,OL!$A$6:$K$88,5,0))</f>
        <v>5</v>
      </c>
      <c r="K36" s="69">
        <f t="shared" si="4"/>
        <v>0.125</v>
      </c>
      <c r="L36" s="66">
        <f>IF(ISERROR(VLOOKUP($AC36,LS!$A$6:$K$87,6,0)),"",VLOOKUP($AC36,LS!$A$6:$K$87,6,0))</f>
        <v>1</v>
      </c>
      <c r="M36" s="66">
        <f>IF(ISERROR(VLOOKUP($AC36,OL!$A$6:$K$88,6,0)),"",VLOOKUP($AC36,OL!$A$6:$K$88,6,0))</f>
        <v>8</v>
      </c>
      <c r="N36" s="65">
        <f t="shared" si="5"/>
        <v>0</v>
      </c>
      <c r="O36" s="66">
        <f>IF(ISERROR(VLOOKUP($AC36,LS!$A$6:$K$87,7,0)),"",VLOOKUP($AC36,LS!$A$6:$K$87,7,0))</f>
        <v>0</v>
      </c>
      <c r="P36" s="67">
        <f>IF(ISERROR(VLOOKUP($AC36,OL!$A$6:$K$88,7,0)),"",VLOOKUP($AC36,OL!$A$6:$K$88,7,0))</f>
        <v>2</v>
      </c>
      <c r="Q36" s="69">
        <f t="shared" si="6"/>
        <v>0.66666666666666663</v>
      </c>
      <c r="R36" s="66">
        <f>IF(ISERROR(VLOOKUP($AC36,LS!$A$6:$K$87,8,0)),"",VLOOKUP($AC36,LS!$A$6:$K$87,8,0))</f>
        <v>2</v>
      </c>
      <c r="S36" s="66">
        <f>IF(ISERROR(VLOOKUP($AC36,OL!$A$6:$K$88,8,0)),"",VLOOKUP($AC36,OL!$A$6:$K$88,8,0))</f>
        <v>3</v>
      </c>
      <c r="T36" s="65">
        <f t="shared" si="7"/>
        <v>0</v>
      </c>
      <c r="U36" s="66">
        <f>IF(ISERROR(VLOOKUP($AC36,LS!$A$6:$K$87,9,0)),"",VLOOKUP($AC36,LS!$A$6:$K$87,9,0))</f>
        <v>0</v>
      </c>
      <c r="V36" s="67">
        <f>IF(ISERROR(VLOOKUP($AC36,OL!$A$6:$K$88,9,0)),"",VLOOKUP($AC36,OL!$A$6:$K$88,9,0))</f>
        <v>1</v>
      </c>
      <c r="W36" s="69">
        <f t="shared" si="8"/>
        <v>0.5</v>
      </c>
      <c r="X36" s="66">
        <f>IF(ISERROR(VLOOKUP($AC36,LS!$A$6:$K$87,10,0)),"",VLOOKUP($AC36,LS!$A$6:$K$87,10,0))</f>
        <v>1</v>
      </c>
      <c r="Y36" s="66">
        <f>IF(ISERROR(VLOOKUP($AC36,OL!$A$6:$K$88,10,0)),"",VLOOKUP($AC36,OL!$A$6:$K$88,10,0))</f>
        <v>2</v>
      </c>
      <c r="Z36" s="70">
        <f t="shared" si="9"/>
        <v>0.26923076923076922</v>
      </c>
      <c r="AA36" s="66">
        <f>IF(ISERROR(VLOOKUP($AC36,LS!$A$6:$K$87,11,0)),"",VLOOKUP($AC36,LS!$A$6:$K$87,11,0))</f>
        <v>7</v>
      </c>
      <c r="AB36" s="71">
        <f>IF(ISERROR(VLOOKUP($AC36,OL!$A$6:$K$88,11,0)),"",VLOOKUP($AC36,OL!$A$6:$K$88,11,0))</f>
        <v>26</v>
      </c>
      <c r="AC36" s="74" t="str">
        <f t="shared" si="0"/>
        <v>36</v>
      </c>
      <c r="AD36" s="12">
        <f t="shared" si="10"/>
        <v>7</v>
      </c>
      <c r="AE36" s="12">
        <f t="shared" si="10"/>
        <v>26</v>
      </c>
      <c r="AF36" t="b">
        <f t="shared" si="11"/>
        <v>1</v>
      </c>
      <c r="AG36" t="b">
        <f t="shared" si="11"/>
        <v>1</v>
      </c>
      <c r="AH36" s="92">
        <f t="shared" si="12"/>
        <v>31</v>
      </c>
      <c r="AI36" s="92">
        <f t="shared" si="13"/>
        <v>60</v>
      </c>
      <c r="AJ36" s="92" t="str">
        <f t="shared" si="14"/>
        <v>66 - Techn. u. physikal.-techn. Sonderber., Chemielaborant(en)innen</v>
      </c>
    </row>
    <row r="37" spans="1:36" x14ac:dyDescent="0.25">
      <c r="A37" s="73" t="s">
        <v>106</v>
      </c>
      <c r="B37" s="65" t="str">
        <f t="shared" si="1"/>
        <v>-</v>
      </c>
      <c r="C37" s="66">
        <f>IF(ISERROR(VLOOKUP($AC37,LS!$A$6:$K$87,3,0)),"",VLOOKUP($AC37,LS!$A$6:$K$87,3,0))</f>
        <v>0</v>
      </c>
      <c r="D37" s="66">
        <f>IF(ISERROR(VLOOKUP($AC37,OL!$A$6:$K$88,3,0)),"",VLOOKUP($AC37,OL!$A$6:$K$88,3,0))</f>
        <v>0</v>
      </c>
      <c r="E37" s="65" t="str">
        <f t="shared" si="2"/>
        <v>-</v>
      </c>
      <c r="F37" s="66">
        <f>IF(ISERROR(VLOOKUP($AC37,LS!$A$6:$K$87,4,0)),"",VLOOKUP($AC37,LS!$A$6:$K$87,4,0))</f>
        <v>0</v>
      </c>
      <c r="G37" s="66">
        <f>IF(ISERROR(VLOOKUP($AC37,OL!$A$6:$K$88,4,0)),"",VLOOKUP($AC37,OL!$A$6:$K$88,4,0))</f>
        <v>0</v>
      </c>
      <c r="H37" s="65" t="str">
        <f t="shared" si="3"/>
        <v>-</v>
      </c>
      <c r="I37" s="66">
        <f>IF(ISERROR(VLOOKUP($AC37,LS!$A$6:$K$87,5,0)),"",VLOOKUP($AC37,LS!$A$6:$K$87,5,0))</f>
        <v>0</v>
      </c>
      <c r="J37" s="67">
        <f>IF(ISERROR(VLOOKUP($AC37,OL!$A$6:$K$88,5,0)),"",VLOOKUP($AC37,OL!$A$6:$K$88,5,0))</f>
        <v>0</v>
      </c>
      <c r="K37" s="69" t="str">
        <f t="shared" si="4"/>
        <v>-</v>
      </c>
      <c r="L37" s="66">
        <f>IF(ISERROR(VLOOKUP($AC37,LS!$A$6:$K$87,6,0)),"",VLOOKUP($AC37,LS!$A$6:$K$87,6,0))</f>
        <v>0</v>
      </c>
      <c r="M37" s="66">
        <f>IF(ISERROR(VLOOKUP($AC37,OL!$A$6:$K$88,6,0)),"",VLOOKUP($AC37,OL!$A$6:$K$88,6,0))</f>
        <v>0</v>
      </c>
      <c r="N37" s="65" t="str">
        <f t="shared" si="5"/>
        <v>-</v>
      </c>
      <c r="O37" s="66">
        <f>IF(ISERROR(VLOOKUP($AC37,LS!$A$6:$K$87,7,0)),"",VLOOKUP($AC37,LS!$A$6:$K$87,7,0))</f>
        <v>0</v>
      </c>
      <c r="P37" s="67">
        <f>IF(ISERROR(VLOOKUP($AC37,OL!$A$6:$K$88,7,0)),"",VLOOKUP($AC37,OL!$A$6:$K$88,7,0))</f>
        <v>0</v>
      </c>
      <c r="Q37" s="69" t="str">
        <f t="shared" si="6"/>
        <v>-</v>
      </c>
      <c r="R37" s="66">
        <f>IF(ISERROR(VLOOKUP($AC37,LS!$A$6:$K$87,8,0)),"",VLOOKUP($AC37,LS!$A$6:$K$87,8,0))</f>
        <v>0</v>
      </c>
      <c r="S37" s="66">
        <f>IF(ISERROR(VLOOKUP($AC37,OL!$A$6:$K$88,8,0)),"",VLOOKUP($AC37,OL!$A$6:$K$88,8,0))</f>
        <v>0</v>
      </c>
      <c r="T37" s="65" t="str">
        <f t="shared" si="7"/>
        <v>-</v>
      </c>
      <c r="U37" s="66">
        <f>IF(ISERROR(VLOOKUP($AC37,LS!$A$6:$K$87,9,0)),"",VLOOKUP($AC37,LS!$A$6:$K$87,9,0))</f>
        <v>0</v>
      </c>
      <c r="V37" s="67">
        <f>IF(ISERROR(VLOOKUP($AC37,OL!$A$6:$K$88,9,0)),"",VLOOKUP($AC37,OL!$A$6:$K$88,9,0))</f>
        <v>0</v>
      </c>
      <c r="W37" s="69" t="str">
        <f t="shared" si="8"/>
        <v>-</v>
      </c>
      <c r="X37" s="66">
        <f>IF(ISERROR(VLOOKUP($AC37,LS!$A$6:$K$87,10,0)),"",VLOOKUP($AC37,LS!$A$6:$K$87,10,0))</f>
        <v>0</v>
      </c>
      <c r="Y37" s="66">
        <f>IF(ISERROR(VLOOKUP($AC37,OL!$A$6:$K$88,10,0)),"",VLOOKUP($AC37,OL!$A$6:$K$88,10,0))</f>
        <v>0</v>
      </c>
      <c r="Z37" s="70" t="str">
        <f t="shared" si="9"/>
        <v>-</v>
      </c>
      <c r="AA37" s="66">
        <f>IF(ISERROR(VLOOKUP($AC37,LS!$A$6:$K$87,11,0)),"",VLOOKUP($AC37,LS!$A$6:$K$87,11,0))</f>
        <v>0</v>
      </c>
      <c r="AB37" s="71">
        <f>IF(ISERROR(VLOOKUP($AC37,OL!$A$6:$K$88,11,0)),"",VLOOKUP($AC37,OL!$A$6:$K$88,11,0))</f>
        <v>0</v>
      </c>
      <c r="AC37" s="74" t="str">
        <f t="shared" si="0"/>
        <v>37</v>
      </c>
      <c r="AD37" s="12">
        <f t="shared" si="10"/>
        <v>0</v>
      </c>
      <c r="AE37" s="12">
        <f t="shared" si="10"/>
        <v>0</v>
      </c>
      <c r="AF37" t="b">
        <f t="shared" si="11"/>
        <v>1</v>
      </c>
      <c r="AG37" t="b">
        <f t="shared" si="11"/>
        <v>1</v>
      </c>
      <c r="AH37" s="92" t="str">
        <f t="shared" si="12"/>
        <v/>
      </c>
      <c r="AI37" s="92">
        <f t="shared" si="13"/>
        <v>61</v>
      </c>
      <c r="AJ37" s="92" t="str">
        <f t="shared" si="14"/>
        <v>68 - Zeichner/innen</v>
      </c>
    </row>
    <row r="38" spans="1:36" x14ac:dyDescent="0.25">
      <c r="A38" s="73" t="s">
        <v>107</v>
      </c>
      <c r="B38" s="65" t="str">
        <f t="shared" si="1"/>
        <v>-</v>
      </c>
      <c r="C38" s="66">
        <f>IF(ISERROR(VLOOKUP($AC38,LS!$A$6:$K$87,3,0)),"",VLOOKUP($AC38,LS!$A$6:$K$87,3,0))</f>
        <v>0</v>
      </c>
      <c r="D38" s="66">
        <f>IF(ISERROR(VLOOKUP($AC38,OL!$A$6:$K$88,3,0)),"",VLOOKUP($AC38,OL!$A$6:$K$88,3,0))</f>
        <v>0</v>
      </c>
      <c r="E38" s="65" t="str">
        <f t="shared" si="2"/>
        <v>-</v>
      </c>
      <c r="F38" s="66">
        <f>IF(ISERROR(VLOOKUP($AC38,LS!$A$6:$K$87,4,0)),"",VLOOKUP($AC38,LS!$A$6:$K$87,4,0))</f>
        <v>0</v>
      </c>
      <c r="G38" s="66">
        <f>IF(ISERROR(VLOOKUP($AC38,OL!$A$6:$K$88,4,0)),"",VLOOKUP($AC38,OL!$A$6:$K$88,4,0))</f>
        <v>0</v>
      </c>
      <c r="H38" s="65" t="str">
        <f t="shared" si="3"/>
        <v>-</v>
      </c>
      <c r="I38" s="66">
        <f>IF(ISERROR(VLOOKUP($AC38,LS!$A$6:$K$87,5,0)),"",VLOOKUP($AC38,LS!$A$6:$K$87,5,0))</f>
        <v>0</v>
      </c>
      <c r="J38" s="67">
        <f>IF(ISERROR(VLOOKUP($AC38,OL!$A$6:$K$88,5,0)),"",VLOOKUP($AC38,OL!$A$6:$K$88,5,0))</f>
        <v>0</v>
      </c>
      <c r="K38" s="69" t="str">
        <f t="shared" si="4"/>
        <v>-</v>
      </c>
      <c r="L38" s="66">
        <f>IF(ISERROR(VLOOKUP($AC38,LS!$A$6:$K$87,6,0)),"",VLOOKUP($AC38,LS!$A$6:$K$87,6,0))</f>
        <v>0</v>
      </c>
      <c r="M38" s="66">
        <f>IF(ISERROR(VLOOKUP($AC38,OL!$A$6:$K$88,6,0)),"",VLOOKUP($AC38,OL!$A$6:$K$88,6,0))</f>
        <v>0</v>
      </c>
      <c r="N38" s="65" t="str">
        <f t="shared" si="5"/>
        <v>-</v>
      </c>
      <c r="O38" s="66">
        <f>IF(ISERROR(VLOOKUP($AC38,LS!$A$6:$K$87,7,0)),"",VLOOKUP($AC38,LS!$A$6:$K$87,7,0))</f>
        <v>0</v>
      </c>
      <c r="P38" s="67">
        <f>IF(ISERROR(VLOOKUP($AC38,OL!$A$6:$K$88,7,0)),"",VLOOKUP($AC38,OL!$A$6:$K$88,7,0))</f>
        <v>0</v>
      </c>
      <c r="Q38" s="69" t="str">
        <f t="shared" si="6"/>
        <v>-</v>
      </c>
      <c r="R38" s="66">
        <f>IF(ISERROR(VLOOKUP($AC38,LS!$A$6:$K$87,8,0)),"",VLOOKUP($AC38,LS!$A$6:$K$87,8,0))</f>
        <v>0</v>
      </c>
      <c r="S38" s="66">
        <f>IF(ISERROR(VLOOKUP($AC38,OL!$A$6:$K$88,8,0)),"",VLOOKUP($AC38,OL!$A$6:$K$88,8,0))</f>
        <v>0</v>
      </c>
      <c r="T38" s="65" t="str">
        <f t="shared" si="7"/>
        <v>-</v>
      </c>
      <c r="U38" s="66">
        <f>IF(ISERROR(VLOOKUP($AC38,LS!$A$6:$K$87,9,0)),"",VLOOKUP($AC38,LS!$A$6:$K$87,9,0))</f>
        <v>0</v>
      </c>
      <c r="V38" s="67">
        <f>IF(ISERROR(VLOOKUP($AC38,OL!$A$6:$K$88,9,0)),"",VLOOKUP($AC38,OL!$A$6:$K$88,9,0))</f>
        <v>0</v>
      </c>
      <c r="W38" s="69" t="str">
        <f t="shared" si="8"/>
        <v>-</v>
      </c>
      <c r="X38" s="66">
        <f>IF(ISERROR(VLOOKUP($AC38,LS!$A$6:$K$87,10,0)),"",VLOOKUP($AC38,LS!$A$6:$K$87,10,0))</f>
        <v>0</v>
      </c>
      <c r="Y38" s="66">
        <f>IF(ISERROR(VLOOKUP($AC38,OL!$A$6:$K$88,10,0)),"",VLOOKUP($AC38,OL!$A$6:$K$88,10,0))</f>
        <v>0</v>
      </c>
      <c r="Z38" s="70" t="str">
        <f t="shared" si="9"/>
        <v>-</v>
      </c>
      <c r="AA38" s="66">
        <f>IF(ISERROR(VLOOKUP($AC38,LS!$A$6:$K$87,11,0)),"",VLOOKUP($AC38,LS!$A$6:$K$87,11,0))</f>
        <v>0</v>
      </c>
      <c r="AB38" s="71">
        <f>IF(ISERROR(VLOOKUP($AC38,OL!$A$6:$K$88,11,0)),"",VLOOKUP($AC38,OL!$A$6:$K$88,11,0))</f>
        <v>0</v>
      </c>
      <c r="AC38" s="74" t="str">
        <f t="shared" si="0"/>
        <v>38</v>
      </c>
      <c r="AD38" s="12">
        <f t="shared" si="10"/>
        <v>0</v>
      </c>
      <c r="AE38" s="12">
        <f t="shared" si="10"/>
        <v>0</v>
      </c>
      <c r="AF38" t="b">
        <f t="shared" si="11"/>
        <v>1</v>
      </c>
      <c r="AG38" t="b">
        <f t="shared" si="11"/>
        <v>1</v>
      </c>
      <c r="AH38" s="92" t="str">
        <f t="shared" si="12"/>
        <v/>
      </c>
      <c r="AI38" s="92">
        <f t="shared" si="13"/>
        <v>66</v>
      </c>
      <c r="AJ38" s="92" t="str">
        <f t="shared" si="14"/>
        <v>77 - Buchhalter/innen, Kassier(e)innen und verwandte Berufe</v>
      </c>
    </row>
    <row r="39" spans="1:36" x14ac:dyDescent="0.25">
      <c r="A39" s="73" t="s">
        <v>40</v>
      </c>
      <c r="B39" s="65" t="str">
        <f t="shared" si="1"/>
        <v>-</v>
      </c>
      <c r="C39" s="66">
        <f>IF(ISERROR(VLOOKUP($AC39,LS!$A$6:$K$87,3,0)),"",VLOOKUP($AC39,LS!$A$6:$K$87,3,0))</f>
        <v>0</v>
      </c>
      <c r="D39" s="66">
        <f>IF(ISERROR(VLOOKUP($AC39,OL!$A$6:$K$88,3,0)),"",VLOOKUP($AC39,OL!$A$6:$K$88,3,0))</f>
        <v>0</v>
      </c>
      <c r="E39" s="65" t="str">
        <f t="shared" si="2"/>
        <v>-</v>
      </c>
      <c r="F39" s="66">
        <f>IF(ISERROR(VLOOKUP($AC39,LS!$A$6:$K$87,4,0)),"",VLOOKUP($AC39,LS!$A$6:$K$87,4,0))</f>
        <v>5</v>
      </c>
      <c r="G39" s="66">
        <f>IF(ISERROR(VLOOKUP($AC39,OL!$A$6:$K$88,4,0)),"",VLOOKUP($AC39,OL!$A$6:$K$88,4,0))</f>
        <v>0</v>
      </c>
      <c r="H39" s="65" t="str">
        <f t="shared" si="3"/>
        <v>-</v>
      </c>
      <c r="I39" s="66">
        <f>IF(ISERROR(VLOOKUP($AC39,LS!$A$6:$K$87,5,0)),"",VLOOKUP($AC39,LS!$A$6:$K$87,5,0))</f>
        <v>7</v>
      </c>
      <c r="J39" s="67">
        <f>IF(ISERROR(VLOOKUP($AC39,OL!$A$6:$K$88,5,0)),"",VLOOKUP($AC39,OL!$A$6:$K$88,5,0))</f>
        <v>0</v>
      </c>
      <c r="K39" s="69" t="str">
        <f t="shared" si="4"/>
        <v>-</v>
      </c>
      <c r="L39" s="66">
        <f>IF(ISERROR(VLOOKUP($AC39,LS!$A$6:$K$87,6,0)),"",VLOOKUP($AC39,LS!$A$6:$K$87,6,0))</f>
        <v>4</v>
      </c>
      <c r="M39" s="66">
        <f>IF(ISERROR(VLOOKUP($AC39,OL!$A$6:$K$88,6,0)),"",VLOOKUP($AC39,OL!$A$6:$K$88,6,0))</f>
        <v>0</v>
      </c>
      <c r="N39" s="65" t="str">
        <f t="shared" si="5"/>
        <v>-</v>
      </c>
      <c r="O39" s="66">
        <f>IF(ISERROR(VLOOKUP($AC39,LS!$A$6:$K$87,7,0)),"",VLOOKUP($AC39,LS!$A$6:$K$87,7,0))</f>
        <v>1</v>
      </c>
      <c r="P39" s="67">
        <f>IF(ISERROR(VLOOKUP($AC39,OL!$A$6:$K$88,7,0)),"",VLOOKUP($AC39,OL!$A$6:$K$88,7,0))</f>
        <v>0</v>
      </c>
      <c r="Q39" s="69" t="str">
        <f t="shared" si="6"/>
        <v>-</v>
      </c>
      <c r="R39" s="66">
        <f>IF(ISERROR(VLOOKUP($AC39,LS!$A$6:$K$87,8,0)),"",VLOOKUP($AC39,LS!$A$6:$K$87,8,0))</f>
        <v>1</v>
      </c>
      <c r="S39" s="66">
        <f>IF(ISERROR(VLOOKUP($AC39,OL!$A$6:$K$88,8,0)),"",VLOOKUP($AC39,OL!$A$6:$K$88,8,0))</f>
        <v>0</v>
      </c>
      <c r="T39" s="65" t="str">
        <f t="shared" si="7"/>
        <v>-</v>
      </c>
      <c r="U39" s="66">
        <f>IF(ISERROR(VLOOKUP($AC39,LS!$A$6:$K$87,9,0)),"",VLOOKUP($AC39,LS!$A$6:$K$87,9,0))</f>
        <v>0</v>
      </c>
      <c r="V39" s="67">
        <f>IF(ISERROR(VLOOKUP($AC39,OL!$A$6:$K$88,9,0)),"",VLOOKUP($AC39,OL!$A$6:$K$88,9,0))</f>
        <v>0</v>
      </c>
      <c r="W39" s="69" t="str">
        <f t="shared" si="8"/>
        <v>-</v>
      </c>
      <c r="X39" s="66">
        <f>IF(ISERROR(VLOOKUP($AC39,LS!$A$6:$K$87,10,0)),"",VLOOKUP($AC39,LS!$A$6:$K$87,10,0))</f>
        <v>0</v>
      </c>
      <c r="Y39" s="66">
        <f>IF(ISERROR(VLOOKUP($AC39,OL!$A$6:$K$88,10,0)),"",VLOOKUP($AC39,OL!$A$6:$K$88,10,0))</f>
        <v>0</v>
      </c>
      <c r="Z39" s="70" t="str">
        <f t="shared" si="9"/>
        <v>-</v>
      </c>
      <c r="AA39" s="66">
        <f>IF(ISERROR(VLOOKUP($AC39,LS!$A$6:$K$87,11,0)),"",VLOOKUP($AC39,LS!$A$6:$K$87,11,0))</f>
        <v>18</v>
      </c>
      <c r="AB39" s="71">
        <f>IF(ISERROR(VLOOKUP($AC39,OL!$A$6:$K$88,11,0)),"",VLOOKUP($AC39,OL!$A$6:$K$88,11,0))</f>
        <v>0</v>
      </c>
      <c r="AC39" s="74" t="str">
        <f t="shared" si="0"/>
        <v>39</v>
      </c>
      <c r="AD39" s="12">
        <f t="shared" si="10"/>
        <v>18</v>
      </c>
      <c r="AE39" s="12">
        <f t="shared" si="10"/>
        <v>0</v>
      </c>
      <c r="AF39" t="b">
        <f t="shared" si="11"/>
        <v>1</v>
      </c>
      <c r="AG39" t="b">
        <f t="shared" si="11"/>
        <v>1</v>
      </c>
      <c r="AH39" s="92">
        <f t="shared" si="12"/>
        <v>34</v>
      </c>
      <c r="AI39" s="92">
        <f t="shared" si="13"/>
        <v>67</v>
      </c>
      <c r="AJ39" s="92" t="str">
        <f t="shared" si="14"/>
        <v>78 - Übrige Büroberufe, Verwaltungshilfsberufe</v>
      </c>
    </row>
    <row r="40" spans="1:36" x14ac:dyDescent="0.25">
      <c r="A40" s="73" t="s">
        <v>41</v>
      </c>
      <c r="B40" s="65">
        <f t="shared" si="1"/>
        <v>0.375</v>
      </c>
      <c r="C40" s="66">
        <f>IF(ISERROR(VLOOKUP($AC40,LS!$A$6:$K$87,3,0)),"",VLOOKUP($AC40,LS!$A$6:$K$87,3,0))</f>
        <v>3</v>
      </c>
      <c r="D40" s="66">
        <f>IF(ISERROR(VLOOKUP($AC40,OL!$A$6:$K$88,3,0)),"",VLOOKUP($AC40,OL!$A$6:$K$88,3,0))</f>
        <v>8</v>
      </c>
      <c r="E40" s="65">
        <f t="shared" si="2"/>
        <v>0.33333333333333331</v>
      </c>
      <c r="F40" s="66">
        <f>IF(ISERROR(VLOOKUP($AC40,LS!$A$6:$K$87,4,0)),"",VLOOKUP($AC40,LS!$A$6:$K$87,4,0))</f>
        <v>1</v>
      </c>
      <c r="G40" s="66">
        <f>IF(ISERROR(VLOOKUP($AC40,OL!$A$6:$K$88,4,0)),"",VLOOKUP($AC40,OL!$A$6:$K$88,4,0))</f>
        <v>3</v>
      </c>
      <c r="H40" s="65">
        <f t="shared" si="3"/>
        <v>0.52777777777777779</v>
      </c>
      <c r="I40" s="66">
        <f>IF(ISERROR(VLOOKUP($AC40,LS!$A$6:$K$87,5,0)),"",VLOOKUP($AC40,LS!$A$6:$K$87,5,0))</f>
        <v>19</v>
      </c>
      <c r="J40" s="67">
        <f>IF(ISERROR(VLOOKUP($AC40,OL!$A$6:$K$88,5,0)),"",VLOOKUP($AC40,OL!$A$6:$K$88,5,0))</f>
        <v>36</v>
      </c>
      <c r="K40" s="69">
        <f t="shared" si="4"/>
        <v>0.59090909090909094</v>
      </c>
      <c r="L40" s="66">
        <f>IF(ISERROR(VLOOKUP($AC40,LS!$A$6:$K$87,6,0)),"",VLOOKUP($AC40,LS!$A$6:$K$87,6,0))</f>
        <v>13</v>
      </c>
      <c r="M40" s="66">
        <f>IF(ISERROR(VLOOKUP($AC40,OL!$A$6:$K$88,6,0)),"",VLOOKUP($AC40,OL!$A$6:$K$88,6,0))</f>
        <v>22</v>
      </c>
      <c r="N40" s="65">
        <f t="shared" si="5"/>
        <v>1.3333333333333333</v>
      </c>
      <c r="O40" s="66">
        <f>IF(ISERROR(VLOOKUP($AC40,LS!$A$6:$K$87,7,0)),"",VLOOKUP($AC40,LS!$A$6:$K$87,7,0))</f>
        <v>4</v>
      </c>
      <c r="P40" s="67">
        <f>IF(ISERROR(VLOOKUP($AC40,OL!$A$6:$K$88,7,0)),"",VLOOKUP($AC40,OL!$A$6:$K$88,7,0))</f>
        <v>3</v>
      </c>
      <c r="Q40" s="69">
        <f t="shared" si="6"/>
        <v>1.2083333333333333</v>
      </c>
      <c r="R40" s="66">
        <f>IF(ISERROR(VLOOKUP($AC40,LS!$A$6:$K$87,8,0)),"",VLOOKUP($AC40,LS!$A$6:$K$87,8,0))</f>
        <v>29</v>
      </c>
      <c r="S40" s="66">
        <f>IF(ISERROR(VLOOKUP($AC40,OL!$A$6:$K$88,8,0)),"",VLOOKUP($AC40,OL!$A$6:$K$88,8,0))</f>
        <v>24</v>
      </c>
      <c r="T40" s="65">
        <f t="shared" si="7"/>
        <v>1.4</v>
      </c>
      <c r="U40" s="66">
        <f>IF(ISERROR(VLOOKUP($AC40,LS!$A$6:$K$87,9,0)),"",VLOOKUP($AC40,LS!$A$6:$K$87,9,0))</f>
        <v>7</v>
      </c>
      <c r="V40" s="67">
        <f>IF(ISERROR(VLOOKUP($AC40,OL!$A$6:$K$88,9,0)),"",VLOOKUP($AC40,OL!$A$6:$K$88,9,0))</f>
        <v>5</v>
      </c>
      <c r="W40" s="69">
        <f t="shared" si="8"/>
        <v>1.375</v>
      </c>
      <c r="X40" s="66">
        <f>IF(ISERROR(VLOOKUP($AC40,LS!$A$6:$K$87,10,0)),"",VLOOKUP($AC40,LS!$A$6:$K$87,10,0))</f>
        <v>11</v>
      </c>
      <c r="Y40" s="66">
        <f>IF(ISERROR(VLOOKUP($AC40,OL!$A$6:$K$88,10,0)),"",VLOOKUP($AC40,OL!$A$6:$K$88,10,0))</f>
        <v>8</v>
      </c>
      <c r="Z40" s="70">
        <f t="shared" si="9"/>
        <v>0.79816513761467889</v>
      </c>
      <c r="AA40" s="66">
        <f>IF(ISERROR(VLOOKUP($AC40,LS!$A$6:$K$87,11,0)),"",VLOOKUP($AC40,LS!$A$6:$K$87,11,0))</f>
        <v>87</v>
      </c>
      <c r="AB40" s="71">
        <f>IF(ISERROR(VLOOKUP($AC40,OL!$A$6:$K$88,11,0)),"",VLOOKUP($AC40,OL!$A$6:$K$88,11,0))</f>
        <v>109</v>
      </c>
      <c r="AC40" s="74" t="str">
        <f t="shared" si="0"/>
        <v>40</v>
      </c>
      <c r="AD40" s="12">
        <f t="shared" si="10"/>
        <v>87</v>
      </c>
      <c r="AE40" s="12">
        <f t="shared" si="10"/>
        <v>109</v>
      </c>
      <c r="AF40" t="b">
        <f t="shared" si="11"/>
        <v>1</v>
      </c>
      <c r="AG40" t="b">
        <f t="shared" si="11"/>
        <v>1</v>
      </c>
      <c r="AH40" s="92">
        <f t="shared" si="12"/>
        <v>35</v>
      </c>
      <c r="AI40" s="92">
        <f t="shared" si="13"/>
        <v>68</v>
      </c>
      <c r="AJ40" s="92" t="str">
        <f t="shared" si="14"/>
        <v>80 - Gesundheitsberufe</v>
      </c>
    </row>
    <row r="41" spans="1:36" x14ac:dyDescent="0.25">
      <c r="A41" s="73" t="s">
        <v>42</v>
      </c>
      <c r="B41" s="65" t="str">
        <f t="shared" si="1"/>
        <v>-</v>
      </c>
      <c r="C41" s="66">
        <f>IF(ISERROR(VLOOKUP($AC41,LS!$A$6:$K$87,3,0)),"",VLOOKUP($AC41,LS!$A$6:$K$87,3,0))</f>
        <v>0</v>
      </c>
      <c r="D41" s="66">
        <f>IF(ISERROR(VLOOKUP($AC41,OL!$A$6:$K$88,3,0)),"",VLOOKUP($AC41,OL!$A$6:$K$88,3,0))</f>
        <v>0</v>
      </c>
      <c r="E41" s="65" t="str">
        <f t="shared" si="2"/>
        <v>-</v>
      </c>
      <c r="F41" s="66">
        <f>IF(ISERROR(VLOOKUP($AC41,LS!$A$6:$K$87,4,0)),"",VLOOKUP($AC41,LS!$A$6:$K$87,4,0))</f>
        <v>0</v>
      </c>
      <c r="G41" s="66">
        <f>IF(ISERROR(VLOOKUP($AC41,OL!$A$6:$K$88,4,0)),"",VLOOKUP($AC41,OL!$A$6:$K$88,4,0))</f>
        <v>0</v>
      </c>
      <c r="H41" s="65">
        <f t="shared" si="3"/>
        <v>1</v>
      </c>
      <c r="I41" s="66">
        <f>IF(ISERROR(VLOOKUP($AC41,LS!$A$6:$K$87,5,0)),"",VLOOKUP($AC41,LS!$A$6:$K$87,5,0))</f>
        <v>1</v>
      </c>
      <c r="J41" s="67">
        <f>IF(ISERROR(VLOOKUP($AC41,OL!$A$6:$K$88,5,0)),"",VLOOKUP($AC41,OL!$A$6:$K$88,5,0))</f>
        <v>1</v>
      </c>
      <c r="K41" s="69" t="str">
        <f t="shared" si="4"/>
        <v>-</v>
      </c>
      <c r="L41" s="66">
        <f>IF(ISERROR(VLOOKUP($AC41,LS!$A$6:$K$87,6,0)),"",VLOOKUP($AC41,LS!$A$6:$K$87,6,0))</f>
        <v>0</v>
      </c>
      <c r="M41" s="66">
        <f>IF(ISERROR(VLOOKUP($AC41,OL!$A$6:$K$88,6,0)),"",VLOOKUP($AC41,OL!$A$6:$K$88,6,0))</f>
        <v>0</v>
      </c>
      <c r="N41" s="65" t="str">
        <f t="shared" si="5"/>
        <v>-</v>
      </c>
      <c r="O41" s="66">
        <f>IF(ISERROR(VLOOKUP($AC41,LS!$A$6:$K$87,7,0)),"",VLOOKUP($AC41,LS!$A$6:$K$87,7,0))</f>
        <v>0</v>
      </c>
      <c r="P41" s="67">
        <f>IF(ISERROR(VLOOKUP($AC41,OL!$A$6:$K$88,7,0)),"",VLOOKUP($AC41,OL!$A$6:$K$88,7,0))</f>
        <v>0</v>
      </c>
      <c r="Q41" s="69" t="str">
        <f t="shared" si="6"/>
        <v>-</v>
      </c>
      <c r="R41" s="66">
        <f>IF(ISERROR(VLOOKUP($AC41,LS!$A$6:$K$87,8,0)),"",VLOOKUP($AC41,LS!$A$6:$K$87,8,0))</f>
        <v>1</v>
      </c>
      <c r="S41" s="66">
        <f>IF(ISERROR(VLOOKUP($AC41,OL!$A$6:$K$88,8,0)),"",VLOOKUP($AC41,OL!$A$6:$K$88,8,0))</f>
        <v>0</v>
      </c>
      <c r="T41" s="65" t="str">
        <f t="shared" si="7"/>
        <v>-</v>
      </c>
      <c r="U41" s="66">
        <f>IF(ISERROR(VLOOKUP($AC41,LS!$A$6:$K$87,9,0)),"",VLOOKUP($AC41,LS!$A$6:$K$87,9,0))</f>
        <v>0</v>
      </c>
      <c r="V41" s="67">
        <f>IF(ISERROR(VLOOKUP($AC41,OL!$A$6:$K$88,9,0)),"",VLOOKUP($AC41,OL!$A$6:$K$88,9,0))</f>
        <v>0</v>
      </c>
      <c r="W41" s="69" t="str">
        <f t="shared" si="8"/>
        <v>-</v>
      </c>
      <c r="X41" s="66">
        <f>IF(ISERROR(VLOOKUP($AC41,LS!$A$6:$K$87,10,0)),"",VLOOKUP($AC41,LS!$A$6:$K$87,10,0))</f>
        <v>0</v>
      </c>
      <c r="Y41" s="66">
        <f>IF(ISERROR(VLOOKUP($AC41,OL!$A$6:$K$88,10,0)),"",VLOOKUP($AC41,OL!$A$6:$K$88,10,0))</f>
        <v>0</v>
      </c>
      <c r="Z41" s="70">
        <f t="shared" si="9"/>
        <v>2</v>
      </c>
      <c r="AA41" s="66">
        <f>IF(ISERROR(VLOOKUP($AC41,LS!$A$6:$K$87,11,0)),"",VLOOKUP($AC41,LS!$A$6:$K$87,11,0))</f>
        <v>2</v>
      </c>
      <c r="AB41" s="71">
        <f>IF(ISERROR(VLOOKUP($AC41,OL!$A$6:$K$88,11,0)),"",VLOOKUP($AC41,OL!$A$6:$K$88,11,0))</f>
        <v>1</v>
      </c>
      <c r="AC41" s="74" t="str">
        <f t="shared" si="0"/>
        <v>41</v>
      </c>
      <c r="AD41" s="12">
        <f t="shared" si="10"/>
        <v>2</v>
      </c>
      <c r="AE41" s="12">
        <f t="shared" si="10"/>
        <v>1</v>
      </c>
      <c r="AF41" t="b">
        <f t="shared" si="11"/>
        <v>1</v>
      </c>
      <c r="AG41" t="b">
        <f t="shared" si="11"/>
        <v>1</v>
      </c>
      <c r="AH41" s="92">
        <f t="shared" si="12"/>
        <v>36</v>
      </c>
      <c r="AI41" s="92">
        <f t="shared" si="13"/>
        <v>76</v>
      </c>
      <c r="AJ41" s="92" t="str">
        <f t="shared" si="14"/>
        <v>88 - Turn-, Sportberufe</v>
      </c>
    </row>
    <row r="42" spans="1:36" x14ac:dyDescent="0.25">
      <c r="A42" s="73" t="s">
        <v>108</v>
      </c>
      <c r="B42" s="65" t="str">
        <f t="shared" si="1"/>
        <v>-</v>
      </c>
      <c r="C42" s="66">
        <f>IF(ISERROR(VLOOKUP($AC42,LS!$A$6:$K$87,3,0)),"",VLOOKUP($AC42,LS!$A$6:$K$87,3,0))</f>
        <v>0</v>
      </c>
      <c r="D42" s="66">
        <f>IF(ISERROR(VLOOKUP($AC42,OL!$A$6:$K$88,3,0)),"",VLOOKUP($AC42,OL!$A$6:$K$88,3,0))</f>
        <v>0</v>
      </c>
      <c r="E42" s="65" t="str">
        <f t="shared" si="2"/>
        <v>-</v>
      </c>
      <c r="F42" s="66">
        <f>IF(ISERROR(VLOOKUP($AC42,LS!$A$6:$K$87,4,0)),"",VLOOKUP($AC42,LS!$A$6:$K$87,4,0))</f>
        <v>0</v>
      </c>
      <c r="G42" s="66">
        <f>IF(ISERROR(VLOOKUP($AC42,OL!$A$6:$K$88,4,0)),"",VLOOKUP($AC42,OL!$A$6:$K$88,4,0))</f>
        <v>0</v>
      </c>
      <c r="H42" s="65" t="str">
        <f t="shared" si="3"/>
        <v>-</v>
      </c>
      <c r="I42" s="66">
        <f>IF(ISERROR(VLOOKUP($AC42,LS!$A$6:$K$87,5,0)),"",VLOOKUP($AC42,LS!$A$6:$K$87,5,0))</f>
        <v>0</v>
      </c>
      <c r="J42" s="67">
        <f>IF(ISERROR(VLOOKUP($AC42,OL!$A$6:$K$88,5,0)),"",VLOOKUP($AC42,OL!$A$6:$K$88,5,0))</f>
        <v>0</v>
      </c>
      <c r="K42" s="69" t="str">
        <f t="shared" si="4"/>
        <v>-</v>
      </c>
      <c r="L42" s="66">
        <f>IF(ISERROR(VLOOKUP($AC42,LS!$A$6:$K$87,6,0)),"",VLOOKUP($AC42,LS!$A$6:$K$87,6,0))</f>
        <v>0</v>
      </c>
      <c r="M42" s="66">
        <f>IF(ISERROR(VLOOKUP($AC42,OL!$A$6:$K$88,6,0)),"",VLOOKUP($AC42,OL!$A$6:$K$88,6,0))</f>
        <v>0</v>
      </c>
      <c r="N42" s="65" t="str">
        <f t="shared" si="5"/>
        <v>-</v>
      </c>
      <c r="O42" s="66">
        <f>IF(ISERROR(VLOOKUP($AC42,LS!$A$6:$K$87,7,0)),"",VLOOKUP($AC42,LS!$A$6:$K$87,7,0))</f>
        <v>0</v>
      </c>
      <c r="P42" s="67">
        <f>IF(ISERROR(VLOOKUP($AC42,OL!$A$6:$K$88,7,0)),"",VLOOKUP($AC42,OL!$A$6:$K$88,7,0))</f>
        <v>0</v>
      </c>
      <c r="Q42" s="69" t="str">
        <f t="shared" si="6"/>
        <v>-</v>
      </c>
      <c r="R42" s="66">
        <f>IF(ISERROR(VLOOKUP($AC42,LS!$A$6:$K$87,8,0)),"",VLOOKUP($AC42,LS!$A$6:$K$87,8,0))</f>
        <v>0</v>
      </c>
      <c r="S42" s="66">
        <f>IF(ISERROR(VLOOKUP($AC42,OL!$A$6:$K$88,8,0)),"",VLOOKUP($AC42,OL!$A$6:$K$88,8,0))</f>
        <v>0</v>
      </c>
      <c r="T42" s="65" t="str">
        <f t="shared" si="7"/>
        <v>-</v>
      </c>
      <c r="U42" s="66">
        <f>IF(ISERROR(VLOOKUP($AC42,LS!$A$6:$K$87,9,0)),"",VLOOKUP($AC42,LS!$A$6:$K$87,9,0))</f>
        <v>0</v>
      </c>
      <c r="V42" s="67">
        <f>IF(ISERROR(VLOOKUP($AC42,OL!$A$6:$K$88,9,0)),"",VLOOKUP($AC42,OL!$A$6:$K$88,9,0))</f>
        <v>0</v>
      </c>
      <c r="W42" s="69" t="str">
        <f t="shared" si="8"/>
        <v>-</v>
      </c>
      <c r="X42" s="66">
        <f>IF(ISERROR(VLOOKUP($AC42,LS!$A$6:$K$87,10,0)),"",VLOOKUP($AC42,LS!$A$6:$K$87,10,0))</f>
        <v>0</v>
      </c>
      <c r="Y42" s="66">
        <f>IF(ISERROR(VLOOKUP($AC42,OL!$A$6:$K$88,10,0)),"",VLOOKUP($AC42,OL!$A$6:$K$88,10,0))</f>
        <v>0</v>
      </c>
      <c r="Z42" s="70" t="str">
        <f t="shared" si="9"/>
        <v>-</v>
      </c>
      <c r="AA42" s="66">
        <f>IF(ISERROR(VLOOKUP($AC42,LS!$A$6:$K$87,11,0)),"",VLOOKUP($AC42,LS!$A$6:$K$87,11,0))</f>
        <v>0</v>
      </c>
      <c r="AB42" s="71">
        <f>IF(ISERROR(VLOOKUP($AC42,OL!$A$6:$K$88,11,0)),"",VLOOKUP($AC42,OL!$A$6:$K$88,11,0))</f>
        <v>0</v>
      </c>
      <c r="AC42" s="74" t="str">
        <f t="shared" si="0"/>
        <v>42</v>
      </c>
      <c r="AD42" s="12">
        <f t="shared" si="10"/>
        <v>0</v>
      </c>
      <c r="AE42" s="12">
        <f t="shared" si="10"/>
        <v>0</v>
      </c>
      <c r="AF42" t="b">
        <f t="shared" si="11"/>
        <v>1</v>
      </c>
      <c r="AG42" t="b">
        <f t="shared" si="11"/>
        <v>1</v>
      </c>
      <c r="AH42" s="92" t="str">
        <f t="shared" si="12"/>
        <v/>
      </c>
      <c r="AI42" s="92" t="e">
        <f t="shared" si="13"/>
        <v>#NUM!</v>
      </c>
      <c r="AJ42" s="92" t="e">
        <f t="shared" si="14"/>
        <v>#NUM!</v>
      </c>
    </row>
    <row r="43" spans="1:36" x14ac:dyDescent="0.25">
      <c r="A43" s="73" t="s">
        <v>109</v>
      </c>
      <c r="B43" s="65" t="str">
        <f t="shared" si="1"/>
        <v>-</v>
      </c>
      <c r="C43" s="66">
        <f>IF(ISERROR(VLOOKUP($AC43,LS!$A$6:$K$87,3,0)),"",VLOOKUP($AC43,LS!$A$6:$K$87,3,0))</f>
        <v>0</v>
      </c>
      <c r="D43" s="66">
        <f>IF(ISERROR(VLOOKUP($AC43,OL!$A$6:$K$88,3,0)),"",VLOOKUP($AC43,OL!$A$6:$K$88,3,0))</f>
        <v>0</v>
      </c>
      <c r="E43" s="65" t="str">
        <f t="shared" si="2"/>
        <v>-</v>
      </c>
      <c r="F43" s="66">
        <f>IF(ISERROR(VLOOKUP($AC43,LS!$A$6:$K$87,4,0)),"",VLOOKUP($AC43,LS!$A$6:$K$87,4,0))</f>
        <v>0</v>
      </c>
      <c r="G43" s="66">
        <f>IF(ISERROR(VLOOKUP($AC43,OL!$A$6:$K$88,4,0)),"",VLOOKUP($AC43,OL!$A$6:$K$88,4,0))</f>
        <v>0</v>
      </c>
      <c r="H43" s="65" t="str">
        <f t="shared" si="3"/>
        <v>-</v>
      </c>
      <c r="I43" s="66">
        <f>IF(ISERROR(VLOOKUP($AC43,LS!$A$6:$K$87,5,0)),"",VLOOKUP($AC43,LS!$A$6:$K$87,5,0))</f>
        <v>0</v>
      </c>
      <c r="J43" s="67">
        <f>IF(ISERROR(VLOOKUP($AC43,OL!$A$6:$K$88,5,0)),"",VLOOKUP($AC43,OL!$A$6:$K$88,5,0))</f>
        <v>0</v>
      </c>
      <c r="K43" s="69" t="str">
        <f t="shared" si="4"/>
        <v>-</v>
      </c>
      <c r="L43" s="66">
        <f>IF(ISERROR(VLOOKUP($AC43,LS!$A$6:$K$87,6,0)),"",VLOOKUP($AC43,LS!$A$6:$K$87,6,0))</f>
        <v>0</v>
      </c>
      <c r="M43" s="66">
        <f>IF(ISERROR(VLOOKUP($AC43,OL!$A$6:$K$88,6,0)),"",VLOOKUP($AC43,OL!$A$6:$K$88,6,0))</f>
        <v>0</v>
      </c>
      <c r="N43" s="65" t="str">
        <f t="shared" si="5"/>
        <v>-</v>
      </c>
      <c r="O43" s="66">
        <f>IF(ISERROR(VLOOKUP($AC43,LS!$A$6:$K$87,7,0)),"",VLOOKUP($AC43,LS!$A$6:$K$87,7,0))</f>
        <v>0</v>
      </c>
      <c r="P43" s="67">
        <f>IF(ISERROR(VLOOKUP($AC43,OL!$A$6:$K$88,7,0)),"",VLOOKUP($AC43,OL!$A$6:$K$88,7,0))</f>
        <v>0</v>
      </c>
      <c r="Q43" s="69">
        <f t="shared" si="6"/>
        <v>0</v>
      </c>
      <c r="R43" s="66">
        <f>IF(ISERROR(VLOOKUP($AC43,LS!$A$6:$K$87,8,0)),"",VLOOKUP($AC43,LS!$A$6:$K$87,8,0))</f>
        <v>0</v>
      </c>
      <c r="S43" s="66">
        <f>IF(ISERROR(VLOOKUP($AC43,OL!$A$6:$K$88,8,0)),"",VLOOKUP($AC43,OL!$A$6:$K$88,8,0))</f>
        <v>1</v>
      </c>
      <c r="T43" s="65" t="str">
        <f t="shared" si="7"/>
        <v>-</v>
      </c>
      <c r="U43" s="66">
        <f>IF(ISERROR(VLOOKUP($AC43,LS!$A$6:$K$87,9,0)),"",VLOOKUP($AC43,LS!$A$6:$K$87,9,0))</f>
        <v>0</v>
      </c>
      <c r="V43" s="67">
        <f>IF(ISERROR(VLOOKUP($AC43,OL!$A$6:$K$88,9,0)),"",VLOOKUP($AC43,OL!$A$6:$K$88,9,0))</f>
        <v>0</v>
      </c>
      <c r="W43" s="69" t="str">
        <f t="shared" si="8"/>
        <v>-</v>
      </c>
      <c r="X43" s="66">
        <f>IF(ISERROR(VLOOKUP($AC43,LS!$A$6:$K$87,10,0)),"",VLOOKUP($AC43,LS!$A$6:$K$87,10,0))</f>
        <v>0</v>
      </c>
      <c r="Y43" s="66">
        <f>IF(ISERROR(VLOOKUP($AC43,OL!$A$6:$K$88,10,0)),"",VLOOKUP($AC43,OL!$A$6:$K$88,10,0))</f>
        <v>0</v>
      </c>
      <c r="Z43" s="70">
        <f t="shared" si="9"/>
        <v>0</v>
      </c>
      <c r="AA43" s="66">
        <f>IF(ISERROR(VLOOKUP($AC43,LS!$A$6:$K$87,11,0)),"",VLOOKUP($AC43,LS!$A$6:$K$87,11,0))</f>
        <v>0</v>
      </c>
      <c r="AB43" s="71">
        <f>IF(ISERROR(VLOOKUP($AC43,OL!$A$6:$K$88,11,0)),"",VLOOKUP($AC43,OL!$A$6:$K$88,11,0))</f>
        <v>1</v>
      </c>
      <c r="AC43" s="74" t="str">
        <f t="shared" si="0"/>
        <v>43</v>
      </c>
      <c r="AD43" s="12">
        <f t="shared" si="10"/>
        <v>0</v>
      </c>
      <c r="AE43" s="12">
        <f t="shared" si="10"/>
        <v>1</v>
      </c>
      <c r="AF43" t="b">
        <f t="shared" si="11"/>
        <v>1</v>
      </c>
      <c r="AG43" t="b">
        <f t="shared" si="11"/>
        <v>1</v>
      </c>
      <c r="AH43" s="92">
        <f t="shared" si="12"/>
        <v>38</v>
      </c>
      <c r="AI43" s="92" t="e">
        <f t="shared" si="13"/>
        <v>#NUM!</v>
      </c>
      <c r="AJ43" s="92" t="e">
        <f t="shared" si="14"/>
        <v>#NUM!</v>
      </c>
    </row>
    <row r="44" spans="1:36" x14ac:dyDescent="0.25">
      <c r="A44" s="73" t="s">
        <v>110</v>
      </c>
      <c r="B44" s="65" t="str">
        <f t="shared" si="1"/>
        <v>-</v>
      </c>
      <c r="C44" s="66">
        <f>IF(ISERROR(VLOOKUP($AC44,LS!$A$6:$K$87,3,0)),"",VLOOKUP($AC44,LS!$A$6:$K$87,3,0))</f>
        <v>0</v>
      </c>
      <c r="D44" s="66">
        <f>IF(ISERROR(VLOOKUP($AC44,OL!$A$6:$K$88,3,0)),"",VLOOKUP($AC44,OL!$A$6:$K$88,3,0))</f>
        <v>0</v>
      </c>
      <c r="E44" s="65" t="str">
        <f t="shared" si="2"/>
        <v>-</v>
      </c>
      <c r="F44" s="66">
        <f>IF(ISERROR(VLOOKUP($AC44,LS!$A$6:$K$87,4,0)),"",VLOOKUP($AC44,LS!$A$6:$K$87,4,0))</f>
        <v>0</v>
      </c>
      <c r="G44" s="66">
        <f>IF(ISERROR(VLOOKUP($AC44,OL!$A$6:$K$88,4,0)),"",VLOOKUP($AC44,OL!$A$6:$K$88,4,0))</f>
        <v>0</v>
      </c>
      <c r="H44" s="65" t="str">
        <f t="shared" si="3"/>
        <v>-</v>
      </c>
      <c r="I44" s="66">
        <f>IF(ISERROR(VLOOKUP($AC44,LS!$A$6:$K$87,5,0)),"",VLOOKUP($AC44,LS!$A$6:$K$87,5,0))</f>
        <v>0</v>
      </c>
      <c r="J44" s="67">
        <f>IF(ISERROR(VLOOKUP($AC44,OL!$A$6:$K$88,5,0)),"",VLOOKUP($AC44,OL!$A$6:$K$88,5,0))</f>
        <v>0</v>
      </c>
      <c r="K44" s="69" t="str">
        <f t="shared" si="4"/>
        <v>-</v>
      </c>
      <c r="L44" s="66">
        <f>IF(ISERROR(VLOOKUP($AC44,LS!$A$6:$K$87,6,0)),"",VLOOKUP($AC44,LS!$A$6:$K$87,6,0))</f>
        <v>0</v>
      </c>
      <c r="M44" s="66">
        <f>IF(ISERROR(VLOOKUP($AC44,OL!$A$6:$K$88,6,0)),"",VLOOKUP($AC44,OL!$A$6:$K$88,6,0))</f>
        <v>0</v>
      </c>
      <c r="N44" s="65" t="str">
        <f t="shared" si="5"/>
        <v>-</v>
      </c>
      <c r="O44" s="66">
        <f>IF(ISERROR(VLOOKUP($AC44,LS!$A$6:$K$87,7,0)),"",VLOOKUP($AC44,LS!$A$6:$K$87,7,0))</f>
        <v>0</v>
      </c>
      <c r="P44" s="67">
        <f>IF(ISERROR(VLOOKUP($AC44,OL!$A$6:$K$88,7,0)),"",VLOOKUP($AC44,OL!$A$6:$K$88,7,0))</f>
        <v>0</v>
      </c>
      <c r="Q44" s="69" t="str">
        <f t="shared" si="6"/>
        <v>-</v>
      </c>
      <c r="R44" s="66">
        <f>IF(ISERROR(VLOOKUP($AC44,LS!$A$6:$K$87,8,0)),"",VLOOKUP($AC44,LS!$A$6:$K$87,8,0))</f>
        <v>0</v>
      </c>
      <c r="S44" s="66">
        <f>IF(ISERROR(VLOOKUP($AC44,OL!$A$6:$K$88,8,0)),"",VLOOKUP($AC44,OL!$A$6:$K$88,8,0))</f>
        <v>0</v>
      </c>
      <c r="T44" s="65" t="str">
        <f t="shared" si="7"/>
        <v>-</v>
      </c>
      <c r="U44" s="66">
        <f>IF(ISERROR(VLOOKUP($AC44,LS!$A$6:$K$87,9,0)),"",VLOOKUP($AC44,LS!$A$6:$K$87,9,0))</f>
        <v>0</v>
      </c>
      <c r="V44" s="67">
        <f>IF(ISERROR(VLOOKUP($AC44,OL!$A$6:$K$88,9,0)),"",VLOOKUP($AC44,OL!$A$6:$K$88,9,0))</f>
        <v>0</v>
      </c>
      <c r="W44" s="69" t="str">
        <f t="shared" si="8"/>
        <v>-</v>
      </c>
      <c r="X44" s="66">
        <f>IF(ISERROR(VLOOKUP($AC44,LS!$A$6:$K$87,10,0)),"",VLOOKUP($AC44,LS!$A$6:$K$87,10,0))</f>
        <v>0</v>
      </c>
      <c r="Y44" s="66">
        <f>IF(ISERROR(VLOOKUP($AC44,OL!$A$6:$K$88,10,0)),"",VLOOKUP($AC44,OL!$A$6:$K$88,10,0))</f>
        <v>0</v>
      </c>
      <c r="Z44" s="70" t="str">
        <f t="shared" si="9"/>
        <v>-</v>
      </c>
      <c r="AA44" s="66">
        <f>IF(ISERROR(VLOOKUP($AC44,LS!$A$6:$K$87,11,0)),"",VLOOKUP($AC44,LS!$A$6:$K$87,11,0))</f>
        <v>0</v>
      </c>
      <c r="AB44" s="71">
        <f>IF(ISERROR(VLOOKUP($AC44,OL!$A$6:$K$88,11,0)),"",VLOOKUP($AC44,OL!$A$6:$K$88,11,0))</f>
        <v>0</v>
      </c>
      <c r="AC44" s="74" t="str">
        <f t="shared" si="0"/>
        <v>44</v>
      </c>
      <c r="AD44" s="12">
        <f t="shared" si="10"/>
        <v>0</v>
      </c>
      <c r="AE44" s="12">
        <f t="shared" si="10"/>
        <v>0</v>
      </c>
      <c r="AF44" t="b">
        <f t="shared" si="11"/>
        <v>1</v>
      </c>
      <c r="AG44" t="b">
        <f t="shared" si="11"/>
        <v>1</v>
      </c>
      <c r="AH44" s="92" t="str">
        <f t="shared" si="12"/>
        <v/>
      </c>
      <c r="AI44" s="92" t="e">
        <f t="shared" si="13"/>
        <v>#NUM!</v>
      </c>
      <c r="AJ44" s="92" t="e">
        <f t="shared" si="14"/>
        <v>#NUM!</v>
      </c>
    </row>
    <row r="45" spans="1:36" x14ac:dyDescent="0.25">
      <c r="A45" s="73" t="s">
        <v>111</v>
      </c>
      <c r="B45" s="65">
        <f t="shared" si="1"/>
        <v>0</v>
      </c>
      <c r="C45" s="66">
        <f>IF(ISERROR(VLOOKUP($AC45,LS!$A$6:$K$87,3,0)),"",VLOOKUP($AC45,LS!$A$6:$K$87,3,0))</f>
        <v>0</v>
      </c>
      <c r="D45" s="66">
        <f>IF(ISERROR(VLOOKUP($AC45,OL!$A$6:$K$88,3,0)),"",VLOOKUP($AC45,OL!$A$6:$K$88,3,0))</f>
        <v>1</v>
      </c>
      <c r="E45" s="65" t="str">
        <f t="shared" si="2"/>
        <v>-</v>
      </c>
      <c r="F45" s="66">
        <f>IF(ISERROR(VLOOKUP($AC45,LS!$A$6:$K$87,4,0)),"",VLOOKUP($AC45,LS!$A$6:$K$87,4,0))</f>
        <v>0</v>
      </c>
      <c r="G45" s="66">
        <f>IF(ISERROR(VLOOKUP($AC45,OL!$A$6:$K$88,4,0)),"",VLOOKUP($AC45,OL!$A$6:$K$88,4,0))</f>
        <v>0</v>
      </c>
      <c r="H45" s="65" t="str">
        <f t="shared" si="3"/>
        <v>-</v>
      </c>
      <c r="I45" s="66">
        <f>IF(ISERROR(VLOOKUP($AC45,LS!$A$6:$K$87,5,0)),"",VLOOKUP($AC45,LS!$A$6:$K$87,5,0))</f>
        <v>0</v>
      </c>
      <c r="J45" s="67">
        <f>IF(ISERROR(VLOOKUP($AC45,OL!$A$6:$K$88,5,0)),"",VLOOKUP($AC45,OL!$A$6:$K$88,5,0))</f>
        <v>0</v>
      </c>
      <c r="K45" s="69" t="str">
        <f t="shared" si="4"/>
        <v>-</v>
      </c>
      <c r="L45" s="66">
        <f>IF(ISERROR(VLOOKUP($AC45,LS!$A$6:$K$87,6,0)),"",VLOOKUP($AC45,LS!$A$6:$K$87,6,0))</f>
        <v>0</v>
      </c>
      <c r="M45" s="66">
        <f>IF(ISERROR(VLOOKUP($AC45,OL!$A$6:$K$88,6,0)),"",VLOOKUP($AC45,OL!$A$6:$K$88,6,0))</f>
        <v>0</v>
      </c>
      <c r="N45" s="65" t="str">
        <f t="shared" si="5"/>
        <v>-</v>
      </c>
      <c r="O45" s="66">
        <f>IF(ISERROR(VLOOKUP($AC45,LS!$A$6:$K$87,7,0)),"",VLOOKUP($AC45,LS!$A$6:$K$87,7,0))</f>
        <v>0</v>
      </c>
      <c r="P45" s="67">
        <f>IF(ISERROR(VLOOKUP($AC45,OL!$A$6:$K$88,7,0)),"",VLOOKUP($AC45,OL!$A$6:$K$88,7,0))</f>
        <v>0</v>
      </c>
      <c r="Q45" s="69" t="str">
        <f t="shared" si="6"/>
        <v>-</v>
      </c>
      <c r="R45" s="66">
        <f>IF(ISERROR(VLOOKUP($AC45,LS!$A$6:$K$87,8,0)),"",VLOOKUP($AC45,LS!$A$6:$K$87,8,0))</f>
        <v>0</v>
      </c>
      <c r="S45" s="66">
        <f>IF(ISERROR(VLOOKUP($AC45,OL!$A$6:$K$88,8,0)),"",VLOOKUP($AC45,OL!$A$6:$K$88,8,0))</f>
        <v>0</v>
      </c>
      <c r="T45" s="65" t="str">
        <f t="shared" si="7"/>
        <v>-</v>
      </c>
      <c r="U45" s="66">
        <f>IF(ISERROR(VLOOKUP($AC45,LS!$A$6:$K$87,9,0)),"",VLOOKUP($AC45,LS!$A$6:$K$87,9,0))</f>
        <v>0</v>
      </c>
      <c r="V45" s="67">
        <f>IF(ISERROR(VLOOKUP($AC45,OL!$A$6:$K$88,9,0)),"",VLOOKUP($AC45,OL!$A$6:$K$88,9,0))</f>
        <v>0</v>
      </c>
      <c r="W45" s="69" t="str">
        <f t="shared" si="8"/>
        <v>-</v>
      </c>
      <c r="X45" s="66">
        <f>IF(ISERROR(VLOOKUP($AC45,LS!$A$6:$K$87,10,0)),"",VLOOKUP($AC45,LS!$A$6:$K$87,10,0))</f>
        <v>0</v>
      </c>
      <c r="Y45" s="66">
        <f>IF(ISERROR(VLOOKUP($AC45,OL!$A$6:$K$88,10,0)),"",VLOOKUP($AC45,OL!$A$6:$K$88,10,0))</f>
        <v>0</v>
      </c>
      <c r="Z45" s="70">
        <f t="shared" si="9"/>
        <v>0</v>
      </c>
      <c r="AA45" s="66">
        <f>IF(ISERROR(VLOOKUP($AC45,LS!$A$6:$K$87,11,0)),"",VLOOKUP($AC45,LS!$A$6:$K$87,11,0))</f>
        <v>0</v>
      </c>
      <c r="AB45" s="71">
        <f>IF(ISERROR(VLOOKUP($AC45,OL!$A$6:$K$88,11,0)),"",VLOOKUP($AC45,OL!$A$6:$K$88,11,0))</f>
        <v>1</v>
      </c>
      <c r="AC45" s="74" t="str">
        <f t="shared" si="0"/>
        <v>45</v>
      </c>
      <c r="AD45" s="12">
        <f t="shared" si="10"/>
        <v>0</v>
      </c>
      <c r="AE45" s="12">
        <f t="shared" si="10"/>
        <v>1</v>
      </c>
      <c r="AF45" t="b">
        <f t="shared" si="11"/>
        <v>1</v>
      </c>
      <c r="AG45" t="b">
        <f t="shared" si="11"/>
        <v>1</v>
      </c>
      <c r="AH45" s="92">
        <f t="shared" si="12"/>
        <v>40</v>
      </c>
      <c r="AI45" s="92" t="e">
        <f t="shared" si="13"/>
        <v>#NUM!</v>
      </c>
      <c r="AJ45" s="92" t="e">
        <f t="shared" si="14"/>
        <v>#NUM!</v>
      </c>
    </row>
    <row r="46" spans="1:36" x14ac:dyDescent="0.25">
      <c r="A46" s="73" t="s">
        <v>112</v>
      </c>
      <c r="B46" s="65" t="str">
        <f t="shared" si="1"/>
        <v>-</v>
      </c>
      <c r="C46" s="66">
        <f>IF(ISERROR(VLOOKUP($AC46,LS!$A$6:$K$87,3,0)),"",VLOOKUP($AC46,LS!$A$6:$K$87,3,0))</f>
        <v>0</v>
      </c>
      <c r="D46" s="66">
        <f>IF(ISERROR(VLOOKUP($AC46,OL!$A$6:$K$88,3,0)),"",VLOOKUP($AC46,OL!$A$6:$K$88,3,0))</f>
        <v>0</v>
      </c>
      <c r="E46" s="65" t="str">
        <f t="shared" si="2"/>
        <v>-</v>
      </c>
      <c r="F46" s="66">
        <f>IF(ISERROR(VLOOKUP($AC46,LS!$A$6:$K$87,4,0)),"",VLOOKUP($AC46,LS!$A$6:$K$87,4,0))</f>
        <v>0</v>
      </c>
      <c r="G46" s="66">
        <f>IF(ISERROR(VLOOKUP($AC46,OL!$A$6:$K$88,4,0)),"",VLOOKUP($AC46,OL!$A$6:$K$88,4,0))</f>
        <v>0</v>
      </c>
      <c r="H46" s="65">
        <f t="shared" si="3"/>
        <v>2</v>
      </c>
      <c r="I46" s="66">
        <f>IF(ISERROR(VLOOKUP($AC46,LS!$A$6:$K$87,5,0)),"",VLOOKUP($AC46,LS!$A$6:$K$87,5,0))</f>
        <v>2</v>
      </c>
      <c r="J46" s="67">
        <f>IF(ISERROR(VLOOKUP($AC46,OL!$A$6:$K$88,5,0)),"",VLOOKUP($AC46,OL!$A$6:$K$88,5,0))</f>
        <v>1</v>
      </c>
      <c r="K46" s="69" t="str">
        <f t="shared" si="4"/>
        <v>-</v>
      </c>
      <c r="L46" s="66">
        <f>IF(ISERROR(VLOOKUP($AC46,LS!$A$6:$K$87,6,0)),"",VLOOKUP($AC46,LS!$A$6:$K$87,6,0))</f>
        <v>0</v>
      </c>
      <c r="M46" s="66">
        <f>IF(ISERROR(VLOOKUP($AC46,OL!$A$6:$K$88,6,0)),"",VLOOKUP($AC46,OL!$A$6:$K$88,6,0))</f>
        <v>0</v>
      </c>
      <c r="N46" s="65" t="str">
        <f t="shared" si="5"/>
        <v>-</v>
      </c>
      <c r="O46" s="66">
        <f>IF(ISERROR(VLOOKUP($AC46,LS!$A$6:$K$87,7,0)),"",VLOOKUP($AC46,LS!$A$6:$K$87,7,0))</f>
        <v>0</v>
      </c>
      <c r="P46" s="67">
        <f>IF(ISERROR(VLOOKUP($AC46,OL!$A$6:$K$88,7,0)),"",VLOOKUP($AC46,OL!$A$6:$K$88,7,0))</f>
        <v>0</v>
      </c>
      <c r="Q46" s="69">
        <f t="shared" si="6"/>
        <v>0</v>
      </c>
      <c r="R46" s="66">
        <f>IF(ISERROR(VLOOKUP($AC46,LS!$A$6:$K$87,8,0)),"",VLOOKUP($AC46,LS!$A$6:$K$87,8,0))</f>
        <v>0</v>
      </c>
      <c r="S46" s="66">
        <f>IF(ISERROR(VLOOKUP($AC46,OL!$A$6:$K$88,8,0)),"",VLOOKUP($AC46,OL!$A$6:$K$88,8,0))</f>
        <v>1</v>
      </c>
      <c r="T46" s="65" t="str">
        <f t="shared" si="7"/>
        <v>-</v>
      </c>
      <c r="U46" s="66">
        <f>IF(ISERROR(VLOOKUP($AC46,LS!$A$6:$K$87,9,0)),"",VLOOKUP($AC46,LS!$A$6:$K$87,9,0))</f>
        <v>0</v>
      </c>
      <c r="V46" s="67">
        <f>IF(ISERROR(VLOOKUP($AC46,OL!$A$6:$K$88,9,0)),"",VLOOKUP($AC46,OL!$A$6:$K$88,9,0))</f>
        <v>0</v>
      </c>
      <c r="W46" s="69">
        <f t="shared" si="8"/>
        <v>0</v>
      </c>
      <c r="X46" s="66">
        <f>IF(ISERROR(VLOOKUP($AC46,LS!$A$6:$K$87,10,0)),"",VLOOKUP($AC46,LS!$A$6:$K$87,10,0))</f>
        <v>0</v>
      </c>
      <c r="Y46" s="66">
        <f>IF(ISERROR(VLOOKUP($AC46,OL!$A$6:$K$88,10,0)),"",VLOOKUP($AC46,OL!$A$6:$K$88,10,0))</f>
        <v>1</v>
      </c>
      <c r="Z46" s="70">
        <f t="shared" si="9"/>
        <v>0.66666666666666663</v>
      </c>
      <c r="AA46" s="66">
        <f>IF(ISERROR(VLOOKUP($AC46,LS!$A$6:$K$87,11,0)),"",VLOOKUP($AC46,LS!$A$6:$K$87,11,0))</f>
        <v>2</v>
      </c>
      <c r="AB46" s="71">
        <f>IF(ISERROR(VLOOKUP($AC46,OL!$A$6:$K$88,11,0)),"",VLOOKUP($AC46,OL!$A$6:$K$88,11,0))</f>
        <v>3</v>
      </c>
      <c r="AC46" s="74" t="str">
        <f t="shared" si="0"/>
        <v>46</v>
      </c>
      <c r="AD46" s="12">
        <f t="shared" si="10"/>
        <v>2</v>
      </c>
      <c r="AE46" s="12">
        <f t="shared" si="10"/>
        <v>3</v>
      </c>
      <c r="AF46" t="b">
        <f t="shared" si="11"/>
        <v>1</v>
      </c>
      <c r="AG46" t="b">
        <f t="shared" si="11"/>
        <v>1</v>
      </c>
      <c r="AH46" s="92">
        <f t="shared" si="12"/>
        <v>41</v>
      </c>
      <c r="AI46" s="92" t="e">
        <f t="shared" si="13"/>
        <v>#NUM!</v>
      </c>
      <c r="AJ46" s="92" t="e">
        <f t="shared" si="14"/>
        <v>#NUM!</v>
      </c>
    </row>
    <row r="47" spans="1:36" x14ac:dyDescent="0.25">
      <c r="A47" s="73" t="s">
        <v>113</v>
      </c>
      <c r="B47" s="65" t="str">
        <f t="shared" si="1"/>
        <v>-</v>
      </c>
      <c r="C47" s="66">
        <f>IF(ISERROR(VLOOKUP($AC47,LS!$A$6:$K$87,3,0)),"",VLOOKUP($AC47,LS!$A$6:$K$87,3,0))</f>
        <v>0</v>
      </c>
      <c r="D47" s="66">
        <f>IF(ISERROR(VLOOKUP($AC47,OL!$A$6:$K$88,3,0)),"",VLOOKUP($AC47,OL!$A$6:$K$88,3,0))</f>
        <v>0</v>
      </c>
      <c r="E47" s="65" t="str">
        <f t="shared" si="2"/>
        <v>-</v>
      </c>
      <c r="F47" s="66">
        <f>IF(ISERROR(VLOOKUP($AC47,LS!$A$6:$K$87,4,0)),"",VLOOKUP($AC47,LS!$A$6:$K$87,4,0))</f>
        <v>0</v>
      </c>
      <c r="G47" s="66">
        <f>IF(ISERROR(VLOOKUP($AC47,OL!$A$6:$K$88,4,0)),"",VLOOKUP($AC47,OL!$A$6:$K$88,4,0))</f>
        <v>0</v>
      </c>
      <c r="H47" s="65" t="str">
        <f t="shared" si="3"/>
        <v>-</v>
      </c>
      <c r="I47" s="66">
        <f>IF(ISERROR(VLOOKUP($AC47,LS!$A$6:$K$87,5,0)),"",VLOOKUP($AC47,LS!$A$6:$K$87,5,0))</f>
        <v>0</v>
      </c>
      <c r="J47" s="67">
        <f>IF(ISERROR(VLOOKUP($AC47,OL!$A$6:$K$88,5,0)),"",VLOOKUP($AC47,OL!$A$6:$K$88,5,0))</f>
        <v>0</v>
      </c>
      <c r="K47" s="69" t="str">
        <f t="shared" si="4"/>
        <v>-</v>
      </c>
      <c r="L47" s="66">
        <f>IF(ISERROR(VLOOKUP($AC47,LS!$A$6:$K$87,6,0)),"",VLOOKUP($AC47,LS!$A$6:$K$87,6,0))</f>
        <v>0</v>
      </c>
      <c r="M47" s="66">
        <f>IF(ISERROR(VLOOKUP($AC47,OL!$A$6:$K$88,6,0)),"",VLOOKUP($AC47,OL!$A$6:$K$88,6,0))</f>
        <v>0</v>
      </c>
      <c r="N47" s="65" t="str">
        <f t="shared" si="5"/>
        <v>-</v>
      </c>
      <c r="O47" s="66">
        <f>IF(ISERROR(VLOOKUP($AC47,LS!$A$6:$K$87,7,0)),"",VLOOKUP($AC47,LS!$A$6:$K$87,7,0))</f>
        <v>0</v>
      </c>
      <c r="P47" s="67">
        <f>IF(ISERROR(VLOOKUP($AC47,OL!$A$6:$K$88,7,0)),"",VLOOKUP($AC47,OL!$A$6:$K$88,7,0))</f>
        <v>0</v>
      </c>
      <c r="Q47" s="69" t="str">
        <f t="shared" si="6"/>
        <v>-</v>
      </c>
      <c r="R47" s="66">
        <f>IF(ISERROR(VLOOKUP($AC47,LS!$A$6:$K$87,8,0)),"",VLOOKUP($AC47,LS!$A$6:$K$87,8,0))</f>
        <v>0</v>
      </c>
      <c r="S47" s="66">
        <f>IF(ISERROR(VLOOKUP($AC47,OL!$A$6:$K$88,8,0)),"",VLOOKUP($AC47,OL!$A$6:$K$88,8,0))</f>
        <v>0</v>
      </c>
      <c r="T47" s="65" t="str">
        <f t="shared" si="7"/>
        <v>-</v>
      </c>
      <c r="U47" s="66">
        <f>IF(ISERROR(VLOOKUP($AC47,LS!$A$6:$K$87,9,0)),"",VLOOKUP($AC47,LS!$A$6:$K$87,9,0))</f>
        <v>0</v>
      </c>
      <c r="V47" s="67">
        <f>IF(ISERROR(VLOOKUP($AC47,OL!$A$6:$K$88,9,0)),"",VLOOKUP($AC47,OL!$A$6:$K$88,9,0))</f>
        <v>0</v>
      </c>
      <c r="W47" s="69" t="str">
        <f t="shared" si="8"/>
        <v>-</v>
      </c>
      <c r="X47" s="66">
        <f>IF(ISERROR(VLOOKUP($AC47,LS!$A$6:$K$87,10,0)),"",VLOOKUP($AC47,LS!$A$6:$K$87,10,0))</f>
        <v>0</v>
      </c>
      <c r="Y47" s="66">
        <f>IF(ISERROR(VLOOKUP($AC47,OL!$A$6:$K$88,10,0)),"",VLOOKUP($AC47,OL!$A$6:$K$88,10,0))</f>
        <v>0</v>
      </c>
      <c r="Z47" s="70" t="str">
        <f t="shared" si="9"/>
        <v>-</v>
      </c>
      <c r="AA47" s="66">
        <f>IF(ISERROR(VLOOKUP($AC47,LS!$A$6:$K$87,11,0)),"",VLOOKUP($AC47,LS!$A$6:$K$87,11,0))</f>
        <v>0</v>
      </c>
      <c r="AB47" s="71">
        <f>IF(ISERROR(VLOOKUP($AC47,OL!$A$6:$K$88,11,0)),"",VLOOKUP($AC47,OL!$A$6:$K$88,11,0))</f>
        <v>0</v>
      </c>
      <c r="AC47" s="74" t="str">
        <f t="shared" si="0"/>
        <v>47</v>
      </c>
      <c r="AD47" s="12">
        <f t="shared" si="10"/>
        <v>0</v>
      </c>
      <c r="AE47" s="12">
        <f t="shared" si="10"/>
        <v>0</v>
      </c>
      <c r="AF47" t="b">
        <f t="shared" si="11"/>
        <v>1</v>
      </c>
      <c r="AG47" t="b">
        <f t="shared" si="11"/>
        <v>1</v>
      </c>
      <c r="AH47" s="92" t="str">
        <f t="shared" si="12"/>
        <v/>
      </c>
      <c r="AI47" s="92" t="e">
        <f t="shared" si="13"/>
        <v>#NUM!</v>
      </c>
      <c r="AJ47" s="92" t="e">
        <f t="shared" si="14"/>
        <v>#NUM!</v>
      </c>
    </row>
    <row r="48" spans="1:36" x14ac:dyDescent="0.25">
      <c r="A48" s="73" t="s">
        <v>114</v>
      </c>
      <c r="B48" s="65" t="str">
        <f t="shared" si="1"/>
        <v>-</v>
      </c>
      <c r="C48" s="66">
        <f>IF(ISERROR(VLOOKUP($AC48,LS!$A$6:$K$87,3,0)),"",VLOOKUP($AC48,LS!$A$6:$K$87,3,0))</f>
        <v>0</v>
      </c>
      <c r="D48" s="66">
        <f>IF(ISERROR(VLOOKUP($AC48,OL!$A$6:$K$88,3,0)),"",VLOOKUP($AC48,OL!$A$6:$K$88,3,0))</f>
        <v>0</v>
      </c>
      <c r="E48" s="65" t="str">
        <f t="shared" si="2"/>
        <v>-</v>
      </c>
      <c r="F48" s="66">
        <f>IF(ISERROR(VLOOKUP($AC48,LS!$A$6:$K$87,4,0)),"",VLOOKUP($AC48,LS!$A$6:$K$87,4,0))</f>
        <v>0</v>
      </c>
      <c r="G48" s="66">
        <f>IF(ISERROR(VLOOKUP($AC48,OL!$A$6:$K$88,4,0)),"",VLOOKUP($AC48,OL!$A$6:$K$88,4,0))</f>
        <v>0</v>
      </c>
      <c r="H48" s="65" t="str">
        <f t="shared" si="3"/>
        <v>-</v>
      </c>
      <c r="I48" s="66">
        <f>IF(ISERROR(VLOOKUP($AC48,LS!$A$6:$K$87,5,0)),"",VLOOKUP($AC48,LS!$A$6:$K$87,5,0))</f>
        <v>0</v>
      </c>
      <c r="J48" s="67">
        <f>IF(ISERROR(VLOOKUP($AC48,OL!$A$6:$K$88,5,0)),"",VLOOKUP($AC48,OL!$A$6:$K$88,5,0))</f>
        <v>0</v>
      </c>
      <c r="K48" s="69" t="str">
        <f t="shared" si="4"/>
        <v>-</v>
      </c>
      <c r="L48" s="66">
        <f>IF(ISERROR(VLOOKUP($AC48,LS!$A$6:$K$87,6,0)),"",VLOOKUP($AC48,LS!$A$6:$K$87,6,0))</f>
        <v>0</v>
      </c>
      <c r="M48" s="66">
        <f>IF(ISERROR(VLOOKUP($AC48,OL!$A$6:$K$88,6,0)),"",VLOOKUP($AC48,OL!$A$6:$K$88,6,0))</f>
        <v>0</v>
      </c>
      <c r="N48" s="65" t="str">
        <f t="shared" si="5"/>
        <v>-</v>
      </c>
      <c r="O48" s="66">
        <f>IF(ISERROR(VLOOKUP($AC48,LS!$A$6:$K$87,7,0)),"",VLOOKUP($AC48,LS!$A$6:$K$87,7,0))</f>
        <v>0</v>
      </c>
      <c r="P48" s="67">
        <f>IF(ISERROR(VLOOKUP($AC48,OL!$A$6:$K$88,7,0)),"",VLOOKUP($AC48,OL!$A$6:$K$88,7,0))</f>
        <v>0</v>
      </c>
      <c r="Q48" s="69" t="str">
        <f t="shared" si="6"/>
        <v>-</v>
      </c>
      <c r="R48" s="66">
        <f>IF(ISERROR(VLOOKUP($AC48,LS!$A$6:$K$87,8,0)),"",VLOOKUP($AC48,LS!$A$6:$K$87,8,0))</f>
        <v>0</v>
      </c>
      <c r="S48" s="66">
        <f>IF(ISERROR(VLOOKUP($AC48,OL!$A$6:$K$88,8,0)),"",VLOOKUP($AC48,OL!$A$6:$K$88,8,0))</f>
        <v>0</v>
      </c>
      <c r="T48" s="65" t="str">
        <f t="shared" si="7"/>
        <v>-</v>
      </c>
      <c r="U48" s="66">
        <f>IF(ISERROR(VLOOKUP($AC48,LS!$A$6:$K$87,9,0)),"",VLOOKUP($AC48,LS!$A$6:$K$87,9,0))</f>
        <v>0</v>
      </c>
      <c r="V48" s="67">
        <f>IF(ISERROR(VLOOKUP($AC48,OL!$A$6:$K$88,9,0)),"",VLOOKUP($AC48,OL!$A$6:$K$88,9,0))</f>
        <v>0</v>
      </c>
      <c r="W48" s="69" t="str">
        <f t="shared" si="8"/>
        <v>-</v>
      </c>
      <c r="X48" s="66">
        <f>IF(ISERROR(VLOOKUP($AC48,LS!$A$6:$K$87,10,0)),"",VLOOKUP($AC48,LS!$A$6:$K$87,10,0))</f>
        <v>0</v>
      </c>
      <c r="Y48" s="66">
        <f>IF(ISERROR(VLOOKUP($AC48,OL!$A$6:$K$88,10,0)),"",VLOOKUP($AC48,OL!$A$6:$K$88,10,0))</f>
        <v>0</v>
      </c>
      <c r="Z48" s="70" t="str">
        <f t="shared" si="9"/>
        <v>-</v>
      </c>
      <c r="AA48" s="66">
        <f>IF(ISERROR(VLOOKUP($AC48,LS!$A$6:$K$87,11,0)),"",VLOOKUP($AC48,LS!$A$6:$K$87,11,0))</f>
        <v>0</v>
      </c>
      <c r="AB48" s="71">
        <f>IF(ISERROR(VLOOKUP($AC48,OL!$A$6:$K$88,11,0)),"",VLOOKUP($AC48,OL!$A$6:$K$88,11,0))</f>
        <v>0</v>
      </c>
      <c r="AC48" s="74" t="str">
        <f t="shared" si="0"/>
        <v>48</v>
      </c>
      <c r="AD48" s="12">
        <f t="shared" si="10"/>
        <v>0</v>
      </c>
      <c r="AE48" s="12">
        <f t="shared" si="10"/>
        <v>0</v>
      </c>
      <c r="AF48" t="b">
        <f t="shared" si="11"/>
        <v>1</v>
      </c>
      <c r="AG48" t="b">
        <f t="shared" si="11"/>
        <v>1</v>
      </c>
      <c r="AH48" s="92" t="str">
        <f t="shared" si="12"/>
        <v/>
      </c>
      <c r="AI48" s="92" t="e">
        <f t="shared" si="13"/>
        <v>#NUM!</v>
      </c>
      <c r="AJ48" s="92" t="e">
        <f t="shared" si="14"/>
        <v>#NUM!</v>
      </c>
    </row>
    <row r="49" spans="1:36" x14ac:dyDescent="0.25">
      <c r="A49" s="73" t="s">
        <v>44</v>
      </c>
      <c r="B49" s="65" t="str">
        <f t="shared" si="1"/>
        <v>-</v>
      </c>
      <c r="C49" s="66">
        <f>IF(ISERROR(VLOOKUP($AC49,LS!$A$6:$K$87,3,0)),"",VLOOKUP($AC49,LS!$A$6:$K$87,3,0))</f>
        <v>0</v>
      </c>
      <c r="D49" s="66">
        <f>IF(ISERROR(VLOOKUP($AC49,OL!$A$6:$K$88,3,0)),"",VLOOKUP($AC49,OL!$A$6:$K$88,3,0))</f>
        <v>0</v>
      </c>
      <c r="E49" s="65" t="str">
        <f t="shared" si="2"/>
        <v>-</v>
      </c>
      <c r="F49" s="66">
        <f>IF(ISERROR(VLOOKUP($AC49,LS!$A$6:$K$87,4,0)),"",VLOOKUP($AC49,LS!$A$6:$K$87,4,0))</f>
        <v>0</v>
      </c>
      <c r="G49" s="66">
        <f>IF(ISERROR(VLOOKUP($AC49,OL!$A$6:$K$88,4,0)),"",VLOOKUP($AC49,OL!$A$6:$K$88,4,0))</f>
        <v>0</v>
      </c>
      <c r="H49" s="65" t="str">
        <f t="shared" si="3"/>
        <v>-</v>
      </c>
      <c r="I49" s="66">
        <f>IF(ISERROR(VLOOKUP($AC49,LS!$A$6:$K$87,5,0)),"",VLOOKUP($AC49,LS!$A$6:$K$87,5,0))</f>
        <v>0</v>
      </c>
      <c r="J49" s="67">
        <f>IF(ISERROR(VLOOKUP($AC49,OL!$A$6:$K$88,5,0)),"",VLOOKUP($AC49,OL!$A$6:$K$88,5,0))</f>
        <v>0</v>
      </c>
      <c r="K49" s="69" t="str">
        <f t="shared" si="4"/>
        <v>-</v>
      </c>
      <c r="L49" s="66">
        <f>IF(ISERROR(VLOOKUP($AC49,LS!$A$6:$K$87,6,0)),"",VLOOKUP($AC49,LS!$A$6:$K$87,6,0))</f>
        <v>0</v>
      </c>
      <c r="M49" s="66">
        <f>IF(ISERROR(VLOOKUP($AC49,OL!$A$6:$K$88,6,0)),"",VLOOKUP($AC49,OL!$A$6:$K$88,6,0))</f>
        <v>0</v>
      </c>
      <c r="N49" s="65" t="str">
        <f t="shared" si="5"/>
        <v>-</v>
      </c>
      <c r="O49" s="66">
        <f>IF(ISERROR(VLOOKUP($AC49,LS!$A$6:$K$87,7,0)),"",VLOOKUP($AC49,LS!$A$6:$K$87,7,0))</f>
        <v>0</v>
      </c>
      <c r="P49" s="67">
        <f>IF(ISERROR(VLOOKUP($AC49,OL!$A$6:$K$88,7,0)),"",VLOOKUP($AC49,OL!$A$6:$K$88,7,0))</f>
        <v>0</v>
      </c>
      <c r="Q49" s="69" t="str">
        <f t="shared" si="6"/>
        <v>-</v>
      </c>
      <c r="R49" s="66">
        <f>IF(ISERROR(VLOOKUP($AC49,LS!$A$6:$K$87,8,0)),"",VLOOKUP($AC49,LS!$A$6:$K$87,8,0))</f>
        <v>0</v>
      </c>
      <c r="S49" s="66">
        <f>IF(ISERROR(VLOOKUP($AC49,OL!$A$6:$K$88,8,0)),"",VLOOKUP($AC49,OL!$A$6:$K$88,8,0))</f>
        <v>0</v>
      </c>
      <c r="T49" s="65" t="str">
        <f t="shared" si="7"/>
        <v>-</v>
      </c>
      <c r="U49" s="66">
        <f>IF(ISERROR(VLOOKUP($AC49,LS!$A$6:$K$87,9,0)),"",VLOOKUP($AC49,LS!$A$6:$K$87,9,0))</f>
        <v>0</v>
      </c>
      <c r="V49" s="67">
        <f>IF(ISERROR(VLOOKUP($AC49,OL!$A$6:$K$88,9,0)),"",VLOOKUP($AC49,OL!$A$6:$K$88,9,0))</f>
        <v>0</v>
      </c>
      <c r="W49" s="69" t="str">
        <f t="shared" si="8"/>
        <v>-</v>
      </c>
      <c r="X49" s="66">
        <f>IF(ISERROR(VLOOKUP($AC49,LS!$A$6:$K$87,10,0)),"",VLOOKUP($AC49,LS!$A$6:$K$87,10,0))</f>
        <v>0</v>
      </c>
      <c r="Y49" s="66">
        <f>IF(ISERROR(VLOOKUP($AC49,OL!$A$6:$K$88,10,0)),"",VLOOKUP($AC49,OL!$A$6:$K$88,10,0))</f>
        <v>0</v>
      </c>
      <c r="Z49" s="70" t="str">
        <f t="shared" si="9"/>
        <v>-</v>
      </c>
      <c r="AA49" s="66">
        <f>IF(ISERROR(VLOOKUP($AC49,LS!$A$6:$K$87,11,0)),"",VLOOKUP($AC49,LS!$A$6:$K$87,11,0))</f>
        <v>0</v>
      </c>
      <c r="AB49" s="71">
        <f>IF(ISERROR(VLOOKUP($AC49,OL!$A$6:$K$88,11,0)),"",VLOOKUP($AC49,OL!$A$6:$K$88,11,0))</f>
        <v>0</v>
      </c>
      <c r="AC49" s="74" t="str">
        <f t="shared" si="0"/>
        <v>50</v>
      </c>
      <c r="AD49" s="12">
        <f t="shared" si="10"/>
        <v>0</v>
      </c>
      <c r="AE49" s="12">
        <f t="shared" si="10"/>
        <v>0</v>
      </c>
      <c r="AF49" t="b">
        <f t="shared" si="11"/>
        <v>1</v>
      </c>
      <c r="AG49" t="b">
        <f t="shared" si="11"/>
        <v>1</v>
      </c>
      <c r="AH49" s="92" t="str">
        <f t="shared" si="12"/>
        <v/>
      </c>
      <c r="AI49" s="92" t="e">
        <f t="shared" si="13"/>
        <v>#NUM!</v>
      </c>
      <c r="AJ49" s="92" t="e">
        <f t="shared" si="14"/>
        <v>#NUM!</v>
      </c>
    </row>
    <row r="50" spans="1:36" x14ac:dyDescent="0.25">
      <c r="A50" s="73" t="s">
        <v>3</v>
      </c>
      <c r="B50" s="65">
        <f t="shared" si="1"/>
        <v>0</v>
      </c>
      <c r="C50" s="66">
        <f>IF(ISERROR(VLOOKUP($AC50,LS!$A$6:$K$87,3,0)),"",VLOOKUP($AC50,LS!$A$6:$K$87,3,0))</f>
        <v>0</v>
      </c>
      <c r="D50" s="66">
        <f>IF(ISERROR(VLOOKUP($AC50,OL!$A$6:$K$88,3,0)),"",VLOOKUP($AC50,OL!$A$6:$K$88,3,0))</f>
        <v>2</v>
      </c>
      <c r="E50" s="65">
        <f t="shared" si="2"/>
        <v>0.1</v>
      </c>
      <c r="F50" s="66">
        <f>IF(ISERROR(VLOOKUP($AC50,LS!$A$6:$K$87,4,0)),"",VLOOKUP($AC50,LS!$A$6:$K$87,4,0))</f>
        <v>1</v>
      </c>
      <c r="G50" s="66">
        <f>IF(ISERROR(VLOOKUP($AC50,OL!$A$6:$K$88,4,0)),"",VLOOKUP($AC50,OL!$A$6:$K$88,4,0))</f>
        <v>10</v>
      </c>
      <c r="H50" s="65">
        <f t="shared" si="3"/>
        <v>0.46153846153846156</v>
      </c>
      <c r="I50" s="66">
        <f>IF(ISERROR(VLOOKUP($AC50,LS!$A$6:$K$87,5,0)),"",VLOOKUP($AC50,LS!$A$6:$K$87,5,0))</f>
        <v>6</v>
      </c>
      <c r="J50" s="67">
        <f>IF(ISERROR(VLOOKUP($AC50,OL!$A$6:$K$88,5,0)),"",VLOOKUP($AC50,OL!$A$6:$K$88,5,0))</f>
        <v>13</v>
      </c>
      <c r="K50" s="69">
        <f t="shared" si="4"/>
        <v>8.3333333333333329E-2</v>
      </c>
      <c r="L50" s="66">
        <f>IF(ISERROR(VLOOKUP($AC50,LS!$A$6:$K$87,6,0)),"",VLOOKUP($AC50,LS!$A$6:$K$87,6,0))</f>
        <v>2</v>
      </c>
      <c r="M50" s="66">
        <f>IF(ISERROR(VLOOKUP($AC50,OL!$A$6:$K$88,6,0)),"",VLOOKUP($AC50,OL!$A$6:$K$88,6,0))</f>
        <v>24</v>
      </c>
      <c r="N50" s="65">
        <f t="shared" si="5"/>
        <v>2</v>
      </c>
      <c r="O50" s="66">
        <f>IF(ISERROR(VLOOKUP($AC50,LS!$A$6:$K$87,7,0)),"",VLOOKUP($AC50,LS!$A$6:$K$87,7,0))</f>
        <v>2</v>
      </c>
      <c r="P50" s="67">
        <f>IF(ISERROR(VLOOKUP($AC50,OL!$A$6:$K$88,7,0)),"",VLOOKUP($AC50,OL!$A$6:$K$88,7,0))</f>
        <v>1</v>
      </c>
      <c r="Q50" s="69">
        <f t="shared" si="6"/>
        <v>0.35714285714285715</v>
      </c>
      <c r="R50" s="66">
        <f>IF(ISERROR(VLOOKUP($AC50,LS!$A$6:$K$87,8,0)),"",VLOOKUP($AC50,LS!$A$6:$K$87,8,0))</f>
        <v>5</v>
      </c>
      <c r="S50" s="66">
        <f>IF(ISERROR(VLOOKUP($AC50,OL!$A$6:$K$88,8,0)),"",VLOOKUP($AC50,OL!$A$6:$K$88,8,0))</f>
        <v>14</v>
      </c>
      <c r="T50" s="65">
        <f t="shared" si="7"/>
        <v>0</v>
      </c>
      <c r="U50" s="66">
        <f>IF(ISERROR(VLOOKUP($AC50,LS!$A$6:$K$87,9,0)),"",VLOOKUP($AC50,LS!$A$6:$K$87,9,0))</f>
        <v>0</v>
      </c>
      <c r="V50" s="67">
        <f>IF(ISERROR(VLOOKUP($AC50,OL!$A$6:$K$88,9,0)),"",VLOOKUP($AC50,OL!$A$6:$K$88,9,0))</f>
        <v>1</v>
      </c>
      <c r="W50" s="69" t="str">
        <f t="shared" si="8"/>
        <v>-</v>
      </c>
      <c r="X50" s="66">
        <f>IF(ISERROR(VLOOKUP($AC50,LS!$A$6:$K$87,10,0)),"",VLOOKUP($AC50,LS!$A$6:$K$87,10,0))</f>
        <v>0</v>
      </c>
      <c r="Y50" s="66">
        <f>IF(ISERROR(VLOOKUP($AC50,OL!$A$6:$K$88,10,0)),"",VLOOKUP($AC50,OL!$A$6:$K$88,10,0))</f>
        <v>0</v>
      </c>
      <c r="Z50" s="70">
        <f t="shared" si="9"/>
        <v>0.24615384615384617</v>
      </c>
      <c r="AA50" s="66">
        <f>IF(ISERROR(VLOOKUP($AC50,LS!$A$6:$K$87,11,0)),"",VLOOKUP($AC50,LS!$A$6:$K$87,11,0))</f>
        <v>16</v>
      </c>
      <c r="AB50" s="71">
        <f>IF(ISERROR(VLOOKUP($AC50,OL!$A$6:$K$88,11,0)),"",VLOOKUP($AC50,OL!$A$6:$K$88,11,0))</f>
        <v>65</v>
      </c>
      <c r="AC50" s="74" t="str">
        <f t="shared" si="0"/>
        <v>51</v>
      </c>
      <c r="AD50" s="12">
        <f t="shared" si="10"/>
        <v>16</v>
      </c>
      <c r="AE50" s="12">
        <f t="shared" si="10"/>
        <v>65</v>
      </c>
      <c r="AF50" t="b">
        <f t="shared" si="11"/>
        <v>1</v>
      </c>
      <c r="AG50" t="b">
        <f t="shared" si="11"/>
        <v>1</v>
      </c>
      <c r="AH50" s="92">
        <f t="shared" si="12"/>
        <v>45</v>
      </c>
      <c r="AI50" s="92" t="e">
        <f t="shared" si="13"/>
        <v>#NUM!</v>
      </c>
      <c r="AJ50" s="92" t="e">
        <f t="shared" si="14"/>
        <v>#NUM!</v>
      </c>
    </row>
    <row r="51" spans="1:36" x14ac:dyDescent="0.25">
      <c r="A51" s="73" t="s">
        <v>45</v>
      </c>
      <c r="B51" s="65">
        <f t="shared" si="1"/>
        <v>0</v>
      </c>
      <c r="C51" s="66">
        <f>IF(ISERROR(VLOOKUP($AC51,LS!$A$6:$K$87,3,0)),"",VLOOKUP($AC51,LS!$A$6:$K$87,3,0))</f>
        <v>0</v>
      </c>
      <c r="D51" s="66">
        <f>IF(ISERROR(VLOOKUP($AC51,OL!$A$6:$K$88,3,0)),"",VLOOKUP($AC51,OL!$A$6:$K$88,3,0))</f>
        <v>2</v>
      </c>
      <c r="E51" s="65">
        <f t="shared" si="2"/>
        <v>0</v>
      </c>
      <c r="F51" s="66">
        <f>IF(ISERROR(VLOOKUP($AC51,LS!$A$6:$K$87,4,0)),"",VLOOKUP($AC51,LS!$A$6:$K$87,4,0))</f>
        <v>0</v>
      </c>
      <c r="G51" s="66">
        <f>IF(ISERROR(VLOOKUP($AC51,OL!$A$6:$K$88,4,0)),"",VLOOKUP($AC51,OL!$A$6:$K$88,4,0))</f>
        <v>7</v>
      </c>
      <c r="H51" s="65">
        <f t="shared" si="3"/>
        <v>0.27272727272727271</v>
      </c>
      <c r="I51" s="66">
        <f>IF(ISERROR(VLOOKUP($AC51,LS!$A$6:$K$87,5,0)),"",VLOOKUP($AC51,LS!$A$6:$K$87,5,0))</f>
        <v>6</v>
      </c>
      <c r="J51" s="67">
        <f>IF(ISERROR(VLOOKUP($AC51,OL!$A$6:$K$88,5,0)),"",VLOOKUP($AC51,OL!$A$6:$K$88,5,0))</f>
        <v>22</v>
      </c>
      <c r="K51" s="69">
        <f t="shared" si="4"/>
        <v>0</v>
      </c>
      <c r="L51" s="66">
        <f>IF(ISERROR(VLOOKUP($AC51,LS!$A$6:$K$87,6,0)),"",VLOOKUP($AC51,LS!$A$6:$K$87,6,0))</f>
        <v>0</v>
      </c>
      <c r="M51" s="66">
        <f>IF(ISERROR(VLOOKUP($AC51,OL!$A$6:$K$88,6,0)),"",VLOOKUP($AC51,OL!$A$6:$K$88,6,0))</f>
        <v>14</v>
      </c>
      <c r="N51" s="65" t="str">
        <f t="shared" si="5"/>
        <v>-</v>
      </c>
      <c r="O51" s="66">
        <f>IF(ISERROR(VLOOKUP($AC51,LS!$A$6:$K$87,7,0)),"",VLOOKUP($AC51,LS!$A$6:$K$87,7,0))</f>
        <v>1</v>
      </c>
      <c r="P51" s="67">
        <f>IF(ISERROR(VLOOKUP($AC51,OL!$A$6:$K$88,7,0)),"",VLOOKUP($AC51,OL!$A$6:$K$88,7,0))</f>
        <v>0</v>
      </c>
      <c r="Q51" s="69">
        <f t="shared" si="6"/>
        <v>0.25</v>
      </c>
      <c r="R51" s="66">
        <f>IF(ISERROR(VLOOKUP($AC51,LS!$A$6:$K$87,8,0)),"",VLOOKUP($AC51,LS!$A$6:$K$87,8,0))</f>
        <v>4</v>
      </c>
      <c r="S51" s="66">
        <f>IF(ISERROR(VLOOKUP($AC51,OL!$A$6:$K$88,8,0)),"",VLOOKUP($AC51,OL!$A$6:$K$88,8,0))</f>
        <v>16</v>
      </c>
      <c r="T51" s="65" t="str">
        <f t="shared" si="7"/>
        <v>-</v>
      </c>
      <c r="U51" s="66">
        <f>IF(ISERROR(VLOOKUP($AC51,LS!$A$6:$K$87,9,0)),"",VLOOKUP($AC51,LS!$A$6:$K$87,9,0))</f>
        <v>0</v>
      </c>
      <c r="V51" s="67">
        <f>IF(ISERROR(VLOOKUP($AC51,OL!$A$6:$K$88,9,0)),"",VLOOKUP($AC51,OL!$A$6:$K$88,9,0))</f>
        <v>0</v>
      </c>
      <c r="W51" s="69">
        <f t="shared" si="8"/>
        <v>0</v>
      </c>
      <c r="X51" s="66">
        <f>IF(ISERROR(VLOOKUP($AC51,LS!$A$6:$K$87,10,0)),"",VLOOKUP($AC51,LS!$A$6:$K$87,10,0))</f>
        <v>0</v>
      </c>
      <c r="Y51" s="66">
        <f>IF(ISERROR(VLOOKUP($AC51,OL!$A$6:$K$88,10,0)),"",VLOOKUP($AC51,OL!$A$6:$K$88,10,0))</f>
        <v>4</v>
      </c>
      <c r="Z51" s="70">
        <f t="shared" si="9"/>
        <v>0.16923076923076924</v>
      </c>
      <c r="AA51" s="66">
        <f>IF(ISERROR(VLOOKUP($AC51,LS!$A$6:$K$87,11,0)),"",VLOOKUP($AC51,LS!$A$6:$K$87,11,0))</f>
        <v>11</v>
      </c>
      <c r="AB51" s="71">
        <f>IF(ISERROR(VLOOKUP($AC51,OL!$A$6:$K$88,11,0)),"",VLOOKUP($AC51,OL!$A$6:$K$88,11,0))</f>
        <v>65</v>
      </c>
      <c r="AC51" s="74" t="str">
        <f t="shared" si="0"/>
        <v>52</v>
      </c>
      <c r="AD51" s="12">
        <f t="shared" si="10"/>
        <v>11</v>
      </c>
      <c r="AE51" s="12">
        <f t="shared" si="10"/>
        <v>65</v>
      </c>
      <c r="AF51" t="b">
        <f t="shared" si="11"/>
        <v>1</v>
      </c>
      <c r="AG51" t="b">
        <f t="shared" si="11"/>
        <v>1</v>
      </c>
      <c r="AH51" s="92">
        <f t="shared" si="12"/>
        <v>46</v>
      </c>
      <c r="AI51" s="92" t="e">
        <f t="shared" si="13"/>
        <v>#NUM!</v>
      </c>
      <c r="AJ51" s="92" t="e">
        <f t="shared" si="14"/>
        <v>#NUM!</v>
      </c>
    </row>
    <row r="52" spans="1:36" x14ac:dyDescent="0.25">
      <c r="A52" s="73" t="s">
        <v>115</v>
      </c>
      <c r="B52" s="65" t="str">
        <f t="shared" si="1"/>
        <v>-</v>
      </c>
      <c r="C52" s="66">
        <f>IF(ISERROR(VLOOKUP($AC52,LS!$A$6:$K$87,3,0)),"",VLOOKUP($AC52,LS!$A$6:$K$87,3,0))</f>
        <v>0</v>
      </c>
      <c r="D52" s="66">
        <f>IF(ISERROR(VLOOKUP($AC52,OL!$A$6:$K$88,3,0)),"",VLOOKUP($AC52,OL!$A$6:$K$88,3,0))</f>
        <v>0</v>
      </c>
      <c r="E52" s="65" t="str">
        <f t="shared" si="2"/>
        <v>-</v>
      </c>
      <c r="F52" s="66">
        <f>IF(ISERROR(VLOOKUP($AC52,LS!$A$6:$K$87,4,0)),"",VLOOKUP($AC52,LS!$A$6:$K$87,4,0))</f>
        <v>0</v>
      </c>
      <c r="G52" s="66">
        <f>IF(ISERROR(VLOOKUP($AC52,OL!$A$6:$K$88,4,0)),"",VLOOKUP($AC52,OL!$A$6:$K$88,4,0))</f>
        <v>0</v>
      </c>
      <c r="H52" s="65" t="str">
        <f t="shared" si="3"/>
        <v>-</v>
      </c>
      <c r="I52" s="66">
        <f>IF(ISERROR(VLOOKUP($AC52,LS!$A$6:$K$87,5,0)),"",VLOOKUP($AC52,LS!$A$6:$K$87,5,0))</f>
        <v>0</v>
      </c>
      <c r="J52" s="67">
        <f>IF(ISERROR(VLOOKUP($AC52,OL!$A$6:$K$88,5,0)),"",VLOOKUP($AC52,OL!$A$6:$K$88,5,0))</f>
        <v>0</v>
      </c>
      <c r="K52" s="69" t="str">
        <f t="shared" si="4"/>
        <v>-</v>
      </c>
      <c r="L52" s="66">
        <f>IF(ISERROR(VLOOKUP($AC52,LS!$A$6:$K$87,6,0)),"",VLOOKUP($AC52,LS!$A$6:$K$87,6,0))</f>
        <v>0</v>
      </c>
      <c r="M52" s="66">
        <f>IF(ISERROR(VLOOKUP($AC52,OL!$A$6:$K$88,6,0)),"",VLOOKUP($AC52,OL!$A$6:$K$88,6,0))</f>
        <v>0</v>
      </c>
      <c r="N52" s="65" t="str">
        <f t="shared" si="5"/>
        <v>-</v>
      </c>
      <c r="O52" s="66">
        <f>IF(ISERROR(VLOOKUP($AC52,LS!$A$6:$K$87,7,0)),"",VLOOKUP($AC52,LS!$A$6:$K$87,7,0))</f>
        <v>0</v>
      </c>
      <c r="P52" s="67">
        <f>IF(ISERROR(VLOOKUP($AC52,OL!$A$6:$K$88,7,0)),"",VLOOKUP($AC52,OL!$A$6:$K$88,7,0))</f>
        <v>0</v>
      </c>
      <c r="Q52" s="69" t="str">
        <f t="shared" si="6"/>
        <v>-</v>
      </c>
      <c r="R52" s="66">
        <f>IF(ISERROR(VLOOKUP($AC52,LS!$A$6:$K$87,8,0)),"",VLOOKUP($AC52,LS!$A$6:$K$87,8,0))</f>
        <v>0</v>
      </c>
      <c r="S52" s="66">
        <f>IF(ISERROR(VLOOKUP($AC52,OL!$A$6:$K$88,8,0)),"",VLOOKUP($AC52,OL!$A$6:$K$88,8,0))</f>
        <v>0</v>
      </c>
      <c r="T52" s="65" t="str">
        <f t="shared" si="7"/>
        <v>-</v>
      </c>
      <c r="U52" s="66">
        <f>IF(ISERROR(VLOOKUP($AC52,LS!$A$6:$K$87,9,0)),"",VLOOKUP($AC52,LS!$A$6:$K$87,9,0))</f>
        <v>0</v>
      </c>
      <c r="V52" s="67">
        <f>IF(ISERROR(VLOOKUP($AC52,OL!$A$6:$K$88,9,0)),"",VLOOKUP($AC52,OL!$A$6:$K$88,9,0))</f>
        <v>0</v>
      </c>
      <c r="W52" s="69" t="str">
        <f t="shared" si="8"/>
        <v>-</v>
      </c>
      <c r="X52" s="66">
        <f>IF(ISERROR(VLOOKUP($AC52,LS!$A$6:$K$87,10,0)),"",VLOOKUP($AC52,LS!$A$6:$K$87,10,0))</f>
        <v>0</v>
      </c>
      <c r="Y52" s="66">
        <f>IF(ISERROR(VLOOKUP($AC52,OL!$A$6:$K$88,10,0)),"",VLOOKUP($AC52,OL!$A$6:$K$88,10,0))</f>
        <v>0</v>
      </c>
      <c r="Z52" s="70" t="str">
        <f t="shared" si="9"/>
        <v>-</v>
      </c>
      <c r="AA52" s="66">
        <f>IF(ISERROR(VLOOKUP($AC52,LS!$A$6:$K$87,11,0)),"",VLOOKUP($AC52,LS!$A$6:$K$87,11,0))</f>
        <v>0</v>
      </c>
      <c r="AB52" s="71">
        <f>IF(ISERROR(VLOOKUP($AC52,OL!$A$6:$K$88,11,0)),"",VLOOKUP($AC52,OL!$A$6:$K$88,11,0))</f>
        <v>0</v>
      </c>
      <c r="AC52" s="74" t="str">
        <f t="shared" si="0"/>
        <v>53</v>
      </c>
      <c r="AD52" s="12">
        <f t="shared" si="10"/>
        <v>0</v>
      </c>
      <c r="AE52" s="12">
        <f t="shared" si="10"/>
        <v>0</v>
      </c>
      <c r="AF52" t="b">
        <f t="shared" si="11"/>
        <v>1</v>
      </c>
      <c r="AG52" t="b">
        <f t="shared" si="11"/>
        <v>1</v>
      </c>
      <c r="AH52" s="92" t="str">
        <f t="shared" si="12"/>
        <v/>
      </c>
      <c r="AI52" s="92" t="e">
        <f t="shared" si="13"/>
        <v>#NUM!</v>
      </c>
      <c r="AJ52" s="92" t="e">
        <f t="shared" si="14"/>
        <v>#NUM!</v>
      </c>
    </row>
    <row r="53" spans="1:36" x14ac:dyDescent="0.25">
      <c r="A53" s="73" t="s">
        <v>47</v>
      </c>
      <c r="B53" s="65" t="str">
        <f t="shared" si="1"/>
        <v>-</v>
      </c>
      <c r="C53" s="66">
        <f>IF(ISERROR(VLOOKUP($AC53,LS!$A$6:$K$87,3,0)),"",VLOOKUP($AC53,LS!$A$6:$K$87,3,0))</f>
        <v>0</v>
      </c>
      <c r="D53" s="66">
        <f>IF(ISERROR(VLOOKUP($AC53,OL!$A$6:$K$88,3,0)),"",VLOOKUP($AC53,OL!$A$6:$K$88,3,0))</f>
        <v>0</v>
      </c>
      <c r="E53" s="65">
        <f t="shared" si="2"/>
        <v>0</v>
      </c>
      <c r="F53" s="66">
        <f>IF(ISERROR(VLOOKUP($AC53,LS!$A$6:$K$87,4,0)),"",VLOOKUP($AC53,LS!$A$6:$K$87,4,0))</f>
        <v>0</v>
      </c>
      <c r="G53" s="66">
        <f>IF(ISERROR(VLOOKUP($AC53,OL!$A$6:$K$88,4,0)),"",VLOOKUP($AC53,OL!$A$6:$K$88,4,0))</f>
        <v>1</v>
      </c>
      <c r="H53" s="65" t="str">
        <f t="shared" si="3"/>
        <v>-</v>
      </c>
      <c r="I53" s="66">
        <f>IF(ISERROR(VLOOKUP($AC53,LS!$A$6:$K$87,5,0)),"",VLOOKUP($AC53,LS!$A$6:$K$87,5,0))</f>
        <v>0</v>
      </c>
      <c r="J53" s="67">
        <f>IF(ISERROR(VLOOKUP($AC53,OL!$A$6:$K$88,5,0)),"",VLOOKUP($AC53,OL!$A$6:$K$88,5,0))</f>
        <v>0</v>
      </c>
      <c r="K53" s="69">
        <f t="shared" si="4"/>
        <v>0</v>
      </c>
      <c r="L53" s="66">
        <f>IF(ISERROR(VLOOKUP($AC53,LS!$A$6:$K$87,6,0)),"",VLOOKUP($AC53,LS!$A$6:$K$87,6,0))</f>
        <v>0</v>
      </c>
      <c r="M53" s="66">
        <f>IF(ISERROR(VLOOKUP($AC53,OL!$A$6:$K$88,6,0)),"",VLOOKUP($AC53,OL!$A$6:$K$88,6,0))</f>
        <v>2</v>
      </c>
      <c r="N53" s="65" t="str">
        <f t="shared" si="5"/>
        <v>-</v>
      </c>
      <c r="O53" s="66">
        <f>IF(ISERROR(VLOOKUP($AC53,LS!$A$6:$K$87,7,0)),"",VLOOKUP($AC53,LS!$A$6:$K$87,7,0))</f>
        <v>0</v>
      </c>
      <c r="P53" s="67">
        <f>IF(ISERROR(VLOOKUP($AC53,OL!$A$6:$K$88,7,0)),"",VLOOKUP($AC53,OL!$A$6:$K$88,7,0))</f>
        <v>0</v>
      </c>
      <c r="Q53" s="69">
        <f t="shared" si="6"/>
        <v>0</v>
      </c>
      <c r="R53" s="66">
        <f>IF(ISERROR(VLOOKUP($AC53,LS!$A$6:$K$87,8,0)),"",VLOOKUP($AC53,LS!$A$6:$K$87,8,0))</f>
        <v>0</v>
      </c>
      <c r="S53" s="66">
        <f>IF(ISERROR(VLOOKUP($AC53,OL!$A$6:$K$88,8,0)),"",VLOOKUP($AC53,OL!$A$6:$K$88,8,0))</f>
        <v>1</v>
      </c>
      <c r="T53" s="65" t="str">
        <f t="shared" si="7"/>
        <v>-</v>
      </c>
      <c r="U53" s="66">
        <f>IF(ISERROR(VLOOKUP($AC53,LS!$A$6:$K$87,9,0)),"",VLOOKUP($AC53,LS!$A$6:$K$87,9,0))</f>
        <v>0</v>
      </c>
      <c r="V53" s="67">
        <f>IF(ISERROR(VLOOKUP($AC53,OL!$A$6:$K$88,9,0)),"",VLOOKUP($AC53,OL!$A$6:$K$88,9,0))</f>
        <v>0</v>
      </c>
      <c r="W53" s="69" t="str">
        <f t="shared" si="8"/>
        <v>-</v>
      </c>
      <c r="X53" s="66">
        <f>IF(ISERROR(VLOOKUP($AC53,LS!$A$6:$K$87,10,0)),"",VLOOKUP($AC53,LS!$A$6:$K$87,10,0))</f>
        <v>0</v>
      </c>
      <c r="Y53" s="66">
        <f>IF(ISERROR(VLOOKUP($AC53,OL!$A$6:$K$88,10,0)),"",VLOOKUP($AC53,OL!$A$6:$K$88,10,0))</f>
        <v>0</v>
      </c>
      <c r="Z53" s="70">
        <f t="shared" si="9"/>
        <v>0</v>
      </c>
      <c r="AA53" s="66">
        <f>IF(ISERROR(VLOOKUP($AC53,LS!$A$6:$K$87,11,0)),"",VLOOKUP($AC53,LS!$A$6:$K$87,11,0))</f>
        <v>0</v>
      </c>
      <c r="AB53" s="71">
        <f>IF(ISERROR(VLOOKUP($AC53,OL!$A$6:$K$88,11,0)),"",VLOOKUP($AC53,OL!$A$6:$K$88,11,0))</f>
        <v>4</v>
      </c>
      <c r="AC53" s="74" t="str">
        <f t="shared" si="0"/>
        <v>54</v>
      </c>
      <c r="AD53" s="12">
        <f t="shared" si="10"/>
        <v>0</v>
      </c>
      <c r="AE53" s="12">
        <f t="shared" si="10"/>
        <v>4</v>
      </c>
      <c r="AF53" t="b">
        <f t="shared" si="11"/>
        <v>1</v>
      </c>
      <c r="AG53" t="b">
        <f t="shared" si="11"/>
        <v>1</v>
      </c>
      <c r="AH53" s="92">
        <f t="shared" si="12"/>
        <v>48</v>
      </c>
      <c r="AI53" s="92" t="e">
        <f t="shared" si="13"/>
        <v>#NUM!</v>
      </c>
      <c r="AJ53" s="92" t="e">
        <f t="shared" si="14"/>
        <v>#NUM!</v>
      </c>
    </row>
    <row r="54" spans="1:36" x14ac:dyDescent="0.25">
      <c r="A54" s="73" t="s">
        <v>48</v>
      </c>
      <c r="B54" s="65" t="str">
        <f t="shared" si="1"/>
        <v>-</v>
      </c>
      <c r="C54" s="66">
        <f>IF(ISERROR(VLOOKUP($AC54,LS!$A$6:$K$87,3,0)),"",VLOOKUP($AC54,LS!$A$6:$K$87,3,0))</f>
        <v>0</v>
      </c>
      <c r="D54" s="66">
        <f>IF(ISERROR(VLOOKUP($AC54,OL!$A$6:$K$88,3,0)),"",VLOOKUP($AC54,OL!$A$6:$K$88,3,0))</f>
        <v>0</v>
      </c>
      <c r="E54" s="65" t="str">
        <f t="shared" si="2"/>
        <v>-</v>
      </c>
      <c r="F54" s="66">
        <f>IF(ISERROR(VLOOKUP($AC54,LS!$A$6:$K$87,4,0)),"",VLOOKUP($AC54,LS!$A$6:$K$87,4,0))</f>
        <v>0</v>
      </c>
      <c r="G54" s="66">
        <f>IF(ISERROR(VLOOKUP($AC54,OL!$A$6:$K$88,4,0)),"",VLOOKUP($AC54,OL!$A$6:$K$88,4,0))</f>
        <v>0</v>
      </c>
      <c r="H54" s="65" t="str">
        <f t="shared" si="3"/>
        <v>-</v>
      </c>
      <c r="I54" s="66">
        <f>IF(ISERROR(VLOOKUP($AC54,LS!$A$6:$K$87,5,0)),"",VLOOKUP($AC54,LS!$A$6:$K$87,5,0))</f>
        <v>0</v>
      </c>
      <c r="J54" s="67">
        <f>IF(ISERROR(VLOOKUP($AC54,OL!$A$6:$K$88,5,0)),"",VLOOKUP($AC54,OL!$A$6:$K$88,5,0))</f>
        <v>0</v>
      </c>
      <c r="K54" s="69" t="str">
        <f t="shared" si="4"/>
        <v>-</v>
      </c>
      <c r="L54" s="66">
        <f>IF(ISERROR(VLOOKUP($AC54,LS!$A$6:$K$87,6,0)),"",VLOOKUP($AC54,LS!$A$6:$K$87,6,0))</f>
        <v>0</v>
      </c>
      <c r="M54" s="66">
        <f>IF(ISERROR(VLOOKUP($AC54,OL!$A$6:$K$88,6,0)),"",VLOOKUP($AC54,OL!$A$6:$K$88,6,0))</f>
        <v>0</v>
      </c>
      <c r="N54" s="65" t="str">
        <f t="shared" si="5"/>
        <v>-</v>
      </c>
      <c r="O54" s="66">
        <f>IF(ISERROR(VLOOKUP($AC54,LS!$A$6:$K$87,7,0)),"",VLOOKUP($AC54,LS!$A$6:$K$87,7,0))</f>
        <v>0</v>
      </c>
      <c r="P54" s="67">
        <f>IF(ISERROR(VLOOKUP($AC54,OL!$A$6:$K$88,7,0)),"",VLOOKUP($AC54,OL!$A$6:$K$88,7,0))</f>
        <v>0</v>
      </c>
      <c r="Q54" s="69" t="str">
        <f t="shared" si="6"/>
        <v>-</v>
      </c>
      <c r="R54" s="66">
        <f>IF(ISERROR(VLOOKUP($AC54,LS!$A$6:$K$87,8,0)),"",VLOOKUP($AC54,LS!$A$6:$K$87,8,0))</f>
        <v>0</v>
      </c>
      <c r="S54" s="66">
        <f>IF(ISERROR(VLOOKUP($AC54,OL!$A$6:$K$88,8,0)),"",VLOOKUP($AC54,OL!$A$6:$K$88,8,0))</f>
        <v>0</v>
      </c>
      <c r="T54" s="65" t="str">
        <f t="shared" si="7"/>
        <v>-</v>
      </c>
      <c r="U54" s="66">
        <f>IF(ISERROR(VLOOKUP($AC54,LS!$A$6:$K$87,9,0)),"",VLOOKUP($AC54,LS!$A$6:$K$87,9,0))</f>
        <v>0</v>
      </c>
      <c r="V54" s="67">
        <f>IF(ISERROR(VLOOKUP($AC54,OL!$A$6:$K$88,9,0)),"",VLOOKUP($AC54,OL!$A$6:$K$88,9,0))</f>
        <v>0</v>
      </c>
      <c r="W54" s="69" t="str">
        <f t="shared" si="8"/>
        <v>-</v>
      </c>
      <c r="X54" s="66">
        <f>IF(ISERROR(VLOOKUP($AC54,LS!$A$6:$K$87,10,0)),"",VLOOKUP($AC54,LS!$A$6:$K$87,10,0))</f>
        <v>0</v>
      </c>
      <c r="Y54" s="66">
        <f>IF(ISERROR(VLOOKUP($AC54,OL!$A$6:$K$88,10,0)),"",VLOOKUP($AC54,OL!$A$6:$K$88,10,0))</f>
        <v>0</v>
      </c>
      <c r="Z54" s="70" t="str">
        <f t="shared" si="9"/>
        <v>-</v>
      </c>
      <c r="AA54" s="66">
        <f>IF(ISERROR(VLOOKUP($AC54,LS!$A$6:$K$87,11,0)),"",VLOOKUP($AC54,LS!$A$6:$K$87,11,0))</f>
        <v>0</v>
      </c>
      <c r="AB54" s="71">
        <f>IF(ISERROR(VLOOKUP($AC54,OL!$A$6:$K$88,11,0)),"",VLOOKUP($AC54,OL!$A$6:$K$88,11,0))</f>
        <v>0</v>
      </c>
      <c r="AC54" s="74" t="str">
        <f t="shared" si="0"/>
        <v>55</v>
      </c>
      <c r="AD54" s="12">
        <f t="shared" si="10"/>
        <v>0</v>
      </c>
      <c r="AE54" s="12">
        <f t="shared" si="10"/>
        <v>0</v>
      </c>
      <c r="AF54" t="b">
        <f t="shared" si="11"/>
        <v>1</v>
      </c>
      <c r="AG54" t="b">
        <f t="shared" si="11"/>
        <v>1</v>
      </c>
      <c r="AH54" s="92" t="str">
        <f t="shared" si="12"/>
        <v/>
      </c>
      <c r="AI54" s="92" t="e">
        <f t="shared" si="13"/>
        <v>#NUM!</v>
      </c>
      <c r="AJ54" s="92" t="e">
        <f t="shared" si="14"/>
        <v>#NUM!</v>
      </c>
    </row>
    <row r="55" spans="1:36" x14ac:dyDescent="0.25">
      <c r="A55" s="73" t="s">
        <v>49</v>
      </c>
      <c r="B55" s="65" t="str">
        <f t="shared" si="1"/>
        <v>-</v>
      </c>
      <c r="C55" s="66">
        <f>IF(ISERROR(VLOOKUP($AC55,LS!$A$6:$K$87,3,0)),"",VLOOKUP($AC55,LS!$A$6:$K$87,3,0))</f>
        <v>0</v>
      </c>
      <c r="D55" s="66">
        <f>IF(ISERROR(VLOOKUP($AC55,OL!$A$6:$K$88,3,0)),"",VLOOKUP($AC55,OL!$A$6:$K$88,3,0))</f>
        <v>0</v>
      </c>
      <c r="E55" s="65" t="str">
        <f t="shared" si="2"/>
        <v>-</v>
      </c>
      <c r="F55" s="66">
        <f>IF(ISERROR(VLOOKUP($AC55,LS!$A$6:$K$87,4,0)),"",VLOOKUP($AC55,LS!$A$6:$K$87,4,0))</f>
        <v>0</v>
      </c>
      <c r="G55" s="66">
        <f>IF(ISERROR(VLOOKUP($AC55,OL!$A$6:$K$88,4,0)),"",VLOOKUP($AC55,OL!$A$6:$K$88,4,0))</f>
        <v>0</v>
      </c>
      <c r="H55" s="65" t="str">
        <f t="shared" si="3"/>
        <v>-</v>
      </c>
      <c r="I55" s="66">
        <f>IF(ISERROR(VLOOKUP($AC55,LS!$A$6:$K$87,5,0)),"",VLOOKUP($AC55,LS!$A$6:$K$87,5,0))</f>
        <v>0</v>
      </c>
      <c r="J55" s="67">
        <f>IF(ISERROR(VLOOKUP($AC55,OL!$A$6:$K$88,5,0)),"",VLOOKUP($AC55,OL!$A$6:$K$88,5,0))</f>
        <v>0</v>
      </c>
      <c r="K55" s="69" t="str">
        <f t="shared" si="4"/>
        <v>-</v>
      </c>
      <c r="L55" s="66">
        <f>IF(ISERROR(VLOOKUP($AC55,LS!$A$6:$K$87,6,0)),"",VLOOKUP($AC55,LS!$A$6:$K$87,6,0))</f>
        <v>0</v>
      </c>
      <c r="M55" s="66">
        <f>IF(ISERROR(VLOOKUP($AC55,OL!$A$6:$K$88,6,0)),"",VLOOKUP($AC55,OL!$A$6:$K$88,6,0))</f>
        <v>0</v>
      </c>
      <c r="N55" s="65" t="str">
        <f t="shared" si="5"/>
        <v>-</v>
      </c>
      <c r="O55" s="66">
        <f>IF(ISERROR(VLOOKUP($AC55,LS!$A$6:$K$87,7,0)),"",VLOOKUP($AC55,LS!$A$6:$K$87,7,0))</f>
        <v>0</v>
      </c>
      <c r="P55" s="67">
        <f>IF(ISERROR(VLOOKUP($AC55,OL!$A$6:$K$88,7,0)),"",VLOOKUP($AC55,OL!$A$6:$K$88,7,0))</f>
        <v>0</v>
      </c>
      <c r="Q55" s="69" t="str">
        <f t="shared" si="6"/>
        <v>-</v>
      </c>
      <c r="R55" s="66">
        <f>IF(ISERROR(VLOOKUP($AC55,LS!$A$6:$K$87,8,0)),"",VLOOKUP($AC55,LS!$A$6:$K$87,8,0))</f>
        <v>0</v>
      </c>
      <c r="S55" s="66">
        <f>IF(ISERROR(VLOOKUP($AC55,OL!$A$6:$K$88,8,0)),"",VLOOKUP($AC55,OL!$A$6:$K$88,8,0))</f>
        <v>0</v>
      </c>
      <c r="T55" s="65" t="str">
        <f t="shared" si="7"/>
        <v>-</v>
      </c>
      <c r="U55" s="66">
        <f>IF(ISERROR(VLOOKUP($AC55,LS!$A$6:$K$87,9,0)),"",VLOOKUP($AC55,LS!$A$6:$K$87,9,0))</f>
        <v>0</v>
      </c>
      <c r="V55" s="67">
        <f>IF(ISERROR(VLOOKUP($AC55,OL!$A$6:$K$88,9,0)),"",VLOOKUP($AC55,OL!$A$6:$K$88,9,0))</f>
        <v>0</v>
      </c>
      <c r="W55" s="69" t="str">
        <f t="shared" si="8"/>
        <v>-</v>
      </c>
      <c r="X55" s="66">
        <f>IF(ISERROR(VLOOKUP($AC55,LS!$A$6:$K$87,10,0)),"",VLOOKUP($AC55,LS!$A$6:$K$87,10,0))</f>
        <v>0</v>
      </c>
      <c r="Y55" s="66">
        <f>IF(ISERROR(VLOOKUP($AC55,OL!$A$6:$K$88,10,0)),"",VLOOKUP($AC55,OL!$A$6:$K$88,10,0))</f>
        <v>0</v>
      </c>
      <c r="Z55" s="70" t="str">
        <f t="shared" si="9"/>
        <v>-</v>
      </c>
      <c r="AA55" s="66">
        <f>IF(ISERROR(VLOOKUP($AC55,LS!$A$6:$K$87,11,0)),"",VLOOKUP($AC55,LS!$A$6:$K$87,11,0))</f>
        <v>0</v>
      </c>
      <c r="AB55" s="71">
        <f>IF(ISERROR(VLOOKUP($AC55,OL!$A$6:$K$88,11,0)),"",VLOOKUP($AC55,OL!$A$6:$K$88,11,0))</f>
        <v>0</v>
      </c>
      <c r="AC55" s="74" t="str">
        <f t="shared" si="0"/>
        <v>56</v>
      </c>
      <c r="AD55" s="12">
        <f t="shared" si="10"/>
        <v>0</v>
      </c>
      <c r="AE55" s="12">
        <f t="shared" si="10"/>
        <v>0</v>
      </c>
      <c r="AF55" t="b">
        <f t="shared" si="11"/>
        <v>1</v>
      </c>
      <c r="AG55" t="b">
        <f t="shared" si="11"/>
        <v>1</v>
      </c>
      <c r="AH55" s="92" t="str">
        <f t="shared" si="12"/>
        <v/>
      </c>
      <c r="AI55" s="92" t="e">
        <f t="shared" si="13"/>
        <v>#NUM!</v>
      </c>
      <c r="AJ55" s="92" t="e">
        <f t="shared" si="14"/>
        <v>#NUM!</v>
      </c>
    </row>
    <row r="56" spans="1:36" x14ac:dyDescent="0.25">
      <c r="A56" s="73" t="s">
        <v>116</v>
      </c>
      <c r="B56" s="65" t="str">
        <f t="shared" si="1"/>
        <v>-</v>
      </c>
      <c r="C56" s="66">
        <f>IF(ISERROR(VLOOKUP($AC56,LS!$A$6:$K$87,3,0)),"",VLOOKUP($AC56,LS!$A$6:$K$87,3,0))</f>
        <v>1</v>
      </c>
      <c r="D56" s="66">
        <f>IF(ISERROR(VLOOKUP($AC56,OL!$A$6:$K$88,3,0)),"",VLOOKUP($AC56,OL!$A$6:$K$88,3,0))</f>
        <v>0</v>
      </c>
      <c r="E56" s="65" t="str">
        <f t="shared" si="2"/>
        <v>-</v>
      </c>
      <c r="F56" s="66">
        <f>IF(ISERROR(VLOOKUP($AC56,LS!$A$6:$K$87,4,0)),"",VLOOKUP($AC56,LS!$A$6:$K$87,4,0))</f>
        <v>0</v>
      </c>
      <c r="G56" s="66">
        <f>IF(ISERROR(VLOOKUP($AC56,OL!$A$6:$K$88,4,0)),"",VLOOKUP($AC56,OL!$A$6:$K$88,4,0))</f>
        <v>0</v>
      </c>
      <c r="H56" s="65">
        <f t="shared" si="3"/>
        <v>1.3333333333333333</v>
      </c>
      <c r="I56" s="66">
        <f>IF(ISERROR(VLOOKUP($AC56,LS!$A$6:$K$87,5,0)),"",VLOOKUP($AC56,LS!$A$6:$K$87,5,0))</f>
        <v>8</v>
      </c>
      <c r="J56" s="67">
        <f>IF(ISERROR(VLOOKUP($AC56,OL!$A$6:$K$88,5,0)),"",VLOOKUP($AC56,OL!$A$6:$K$88,5,0))</f>
        <v>6</v>
      </c>
      <c r="K56" s="69">
        <f t="shared" si="4"/>
        <v>1</v>
      </c>
      <c r="L56" s="66">
        <f>IF(ISERROR(VLOOKUP($AC56,LS!$A$6:$K$87,6,0)),"",VLOOKUP($AC56,LS!$A$6:$K$87,6,0))</f>
        <v>2</v>
      </c>
      <c r="M56" s="66">
        <f>IF(ISERROR(VLOOKUP($AC56,OL!$A$6:$K$88,6,0)),"",VLOOKUP($AC56,OL!$A$6:$K$88,6,0))</f>
        <v>2</v>
      </c>
      <c r="N56" s="65">
        <f t="shared" si="5"/>
        <v>0</v>
      </c>
      <c r="O56" s="66">
        <f>IF(ISERROR(VLOOKUP($AC56,LS!$A$6:$K$87,7,0)),"",VLOOKUP($AC56,LS!$A$6:$K$87,7,0))</f>
        <v>0</v>
      </c>
      <c r="P56" s="67">
        <f>IF(ISERROR(VLOOKUP($AC56,OL!$A$6:$K$88,7,0)),"",VLOOKUP($AC56,OL!$A$6:$K$88,7,0))</f>
        <v>2</v>
      </c>
      <c r="Q56" s="69">
        <f t="shared" si="6"/>
        <v>3.5</v>
      </c>
      <c r="R56" s="66">
        <f>IF(ISERROR(VLOOKUP($AC56,LS!$A$6:$K$87,8,0)),"",VLOOKUP($AC56,LS!$A$6:$K$87,8,0))</f>
        <v>7</v>
      </c>
      <c r="S56" s="66">
        <f>IF(ISERROR(VLOOKUP($AC56,OL!$A$6:$K$88,8,0)),"",VLOOKUP($AC56,OL!$A$6:$K$88,8,0))</f>
        <v>2</v>
      </c>
      <c r="T56" s="65">
        <f t="shared" si="7"/>
        <v>0</v>
      </c>
      <c r="U56" s="66">
        <f>IF(ISERROR(VLOOKUP($AC56,LS!$A$6:$K$87,9,0)),"",VLOOKUP($AC56,LS!$A$6:$K$87,9,0))</f>
        <v>0</v>
      </c>
      <c r="V56" s="67">
        <f>IF(ISERROR(VLOOKUP($AC56,OL!$A$6:$K$88,9,0)),"",VLOOKUP($AC56,OL!$A$6:$K$88,9,0))</f>
        <v>2</v>
      </c>
      <c r="W56" s="69">
        <f t="shared" si="8"/>
        <v>1</v>
      </c>
      <c r="X56" s="66">
        <f>IF(ISERROR(VLOOKUP($AC56,LS!$A$6:$K$87,10,0)),"",VLOOKUP($AC56,LS!$A$6:$K$87,10,0))</f>
        <v>2</v>
      </c>
      <c r="Y56" s="66">
        <f>IF(ISERROR(VLOOKUP($AC56,OL!$A$6:$K$88,10,0)),"",VLOOKUP($AC56,OL!$A$6:$K$88,10,0))</f>
        <v>2</v>
      </c>
      <c r="Z56" s="70">
        <f t="shared" si="9"/>
        <v>1.25</v>
      </c>
      <c r="AA56" s="66">
        <f>IF(ISERROR(VLOOKUP($AC56,LS!$A$6:$K$87,11,0)),"",VLOOKUP($AC56,LS!$A$6:$K$87,11,0))</f>
        <v>20</v>
      </c>
      <c r="AB56" s="71">
        <f>IF(ISERROR(VLOOKUP($AC56,OL!$A$6:$K$88,11,0)),"",VLOOKUP($AC56,OL!$A$6:$K$88,11,0))</f>
        <v>16</v>
      </c>
      <c r="AC56" s="74" t="str">
        <f t="shared" si="0"/>
        <v>57</v>
      </c>
      <c r="AD56" s="12">
        <f t="shared" si="10"/>
        <v>20</v>
      </c>
      <c r="AE56" s="12">
        <f t="shared" si="10"/>
        <v>16</v>
      </c>
      <c r="AF56" t="b">
        <f t="shared" si="11"/>
        <v>1</v>
      </c>
      <c r="AG56" t="b">
        <f t="shared" si="11"/>
        <v>1</v>
      </c>
      <c r="AH56" s="92">
        <f t="shared" si="12"/>
        <v>51</v>
      </c>
      <c r="AI56" s="92" t="e">
        <f t="shared" si="13"/>
        <v>#NUM!</v>
      </c>
      <c r="AJ56" s="92" t="e">
        <f t="shared" si="14"/>
        <v>#NUM!</v>
      </c>
    </row>
    <row r="57" spans="1:36" x14ac:dyDescent="0.25">
      <c r="A57" s="73" t="s">
        <v>117</v>
      </c>
      <c r="B57" s="65" t="str">
        <f t="shared" si="1"/>
        <v>-</v>
      </c>
      <c r="C57" s="66">
        <f>IF(ISERROR(VLOOKUP($AC57,LS!$A$6:$K$87,3,0)),"",VLOOKUP($AC57,LS!$A$6:$K$87,3,0))</f>
        <v>0</v>
      </c>
      <c r="D57" s="66">
        <f>IF(ISERROR(VLOOKUP($AC57,OL!$A$6:$K$88,3,0)),"",VLOOKUP($AC57,OL!$A$6:$K$88,3,0))</f>
        <v>0</v>
      </c>
      <c r="E57" s="65" t="str">
        <f t="shared" si="2"/>
        <v>-</v>
      </c>
      <c r="F57" s="66">
        <f>IF(ISERROR(VLOOKUP($AC57,LS!$A$6:$K$87,4,0)),"",VLOOKUP($AC57,LS!$A$6:$K$87,4,0))</f>
        <v>0</v>
      </c>
      <c r="G57" s="66">
        <f>IF(ISERROR(VLOOKUP($AC57,OL!$A$6:$K$88,4,0)),"",VLOOKUP($AC57,OL!$A$6:$K$88,4,0))</f>
        <v>0</v>
      </c>
      <c r="H57" s="65" t="str">
        <f t="shared" si="3"/>
        <v>-</v>
      </c>
      <c r="I57" s="66">
        <f>IF(ISERROR(VLOOKUP($AC57,LS!$A$6:$K$87,5,0)),"",VLOOKUP($AC57,LS!$A$6:$K$87,5,0))</f>
        <v>0</v>
      </c>
      <c r="J57" s="67">
        <f>IF(ISERROR(VLOOKUP($AC57,OL!$A$6:$K$88,5,0)),"",VLOOKUP($AC57,OL!$A$6:$K$88,5,0))</f>
        <v>0</v>
      </c>
      <c r="K57" s="69" t="str">
        <f t="shared" si="4"/>
        <v>-</v>
      </c>
      <c r="L57" s="66">
        <f>IF(ISERROR(VLOOKUP($AC57,LS!$A$6:$K$87,6,0)),"",VLOOKUP($AC57,LS!$A$6:$K$87,6,0))</f>
        <v>0</v>
      </c>
      <c r="M57" s="66">
        <f>IF(ISERROR(VLOOKUP($AC57,OL!$A$6:$K$88,6,0)),"",VLOOKUP($AC57,OL!$A$6:$K$88,6,0))</f>
        <v>0</v>
      </c>
      <c r="N57" s="65" t="str">
        <f t="shared" si="5"/>
        <v>-</v>
      </c>
      <c r="O57" s="66">
        <f>IF(ISERROR(VLOOKUP($AC57,LS!$A$6:$K$87,7,0)),"",VLOOKUP($AC57,LS!$A$6:$K$87,7,0))</f>
        <v>0</v>
      </c>
      <c r="P57" s="67">
        <f>IF(ISERROR(VLOOKUP($AC57,OL!$A$6:$K$88,7,0)),"",VLOOKUP($AC57,OL!$A$6:$K$88,7,0))</f>
        <v>0</v>
      </c>
      <c r="Q57" s="69" t="str">
        <f t="shared" si="6"/>
        <v>-</v>
      </c>
      <c r="R57" s="66">
        <f>IF(ISERROR(VLOOKUP($AC57,LS!$A$6:$K$87,8,0)),"",VLOOKUP($AC57,LS!$A$6:$K$87,8,0))</f>
        <v>0</v>
      </c>
      <c r="S57" s="66">
        <f>IF(ISERROR(VLOOKUP($AC57,OL!$A$6:$K$88,8,0)),"",VLOOKUP($AC57,OL!$A$6:$K$88,8,0))</f>
        <v>0</v>
      </c>
      <c r="T57" s="65" t="str">
        <f t="shared" si="7"/>
        <v>-</v>
      </c>
      <c r="U57" s="66">
        <f>IF(ISERROR(VLOOKUP($AC57,LS!$A$6:$K$87,9,0)),"",VLOOKUP($AC57,LS!$A$6:$K$87,9,0))</f>
        <v>0</v>
      </c>
      <c r="V57" s="67">
        <f>IF(ISERROR(VLOOKUP($AC57,OL!$A$6:$K$88,9,0)),"",VLOOKUP($AC57,OL!$A$6:$K$88,9,0))</f>
        <v>0</v>
      </c>
      <c r="W57" s="69" t="str">
        <f t="shared" si="8"/>
        <v>-</v>
      </c>
      <c r="X57" s="66">
        <f>IF(ISERROR(VLOOKUP($AC57,LS!$A$6:$K$87,10,0)),"",VLOOKUP($AC57,LS!$A$6:$K$87,10,0))</f>
        <v>0</v>
      </c>
      <c r="Y57" s="66">
        <f>IF(ISERROR(VLOOKUP($AC57,OL!$A$6:$K$88,10,0)),"",VLOOKUP($AC57,OL!$A$6:$K$88,10,0))</f>
        <v>0</v>
      </c>
      <c r="Z57" s="70" t="str">
        <f t="shared" si="9"/>
        <v>-</v>
      </c>
      <c r="AA57" s="66">
        <f>IF(ISERROR(VLOOKUP($AC57,LS!$A$6:$K$87,11,0)),"",VLOOKUP($AC57,LS!$A$6:$K$87,11,0))</f>
        <v>0</v>
      </c>
      <c r="AB57" s="71">
        <f>IF(ISERROR(VLOOKUP($AC57,OL!$A$6:$K$88,11,0)),"",VLOOKUP($AC57,OL!$A$6:$K$88,11,0))</f>
        <v>0</v>
      </c>
      <c r="AC57" s="74" t="str">
        <f t="shared" si="0"/>
        <v>58</v>
      </c>
      <c r="AD57" s="12">
        <f t="shared" si="10"/>
        <v>0</v>
      </c>
      <c r="AE57" s="12">
        <f t="shared" si="10"/>
        <v>0</v>
      </c>
      <c r="AF57" t="b">
        <f t="shared" si="11"/>
        <v>1</v>
      </c>
      <c r="AG57" t="b">
        <f t="shared" si="11"/>
        <v>1</v>
      </c>
      <c r="AH57" s="92" t="str">
        <f t="shared" si="12"/>
        <v/>
      </c>
      <c r="AI57" s="92" t="e">
        <f t="shared" si="13"/>
        <v>#NUM!</v>
      </c>
      <c r="AJ57" s="92" t="e">
        <f t="shared" si="14"/>
        <v>#NUM!</v>
      </c>
    </row>
    <row r="58" spans="1:36" x14ac:dyDescent="0.25">
      <c r="A58" s="73" t="s">
        <v>118</v>
      </c>
      <c r="B58" s="65" t="str">
        <f t="shared" si="1"/>
        <v>-</v>
      </c>
      <c r="C58" s="66">
        <f>IF(ISERROR(VLOOKUP($AC58,LS!$A$6:$K$87,3,0)),"",VLOOKUP($AC58,LS!$A$6:$K$87,3,0))</f>
        <v>0</v>
      </c>
      <c r="D58" s="66">
        <f>IF(ISERROR(VLOOKUP($AC58,OL!$A$6:$K$88,3,0)),"",VLOOKUP($AC58,OL!$A$6:$K$88,3,0))</f>
        <v>0</v>
      </c>
      <c r="E58" s="65" t="str">
        <f t="shared" si="2"/>
        <v>-</v>
      </c>
      <c r="F58" s="66">
        <f>IF(ISERROR(VLOOKUP($AC58,LS!$A$6:$K$87,4,0)),"",VLOOKUP($AC58,LS!$A$6:$K$87,4,0))</f>
        <v>0</v>
      </c>
      <c r="G58" s="66">
        <f>IF(ISERROR(VLOOKUP($AC58,OL!$A$6:$K$88,4,0)),"",VLOOKUP($AC58,OL!$A$6:$K$88,4,0))</f>
        <v>0</v>
      </c>
      <c r="H58" s="65" t="str">
        <f t="shared" si="3"/>
        <v>-</v>
      </c>
      <c r="I58" s="66">
        <f>IF(ISERROR(VLOOKUP($AC58,LS!$A$6:$K$87,5,0)),"",VLOOKUP($AC58,LS!$A$6:$K$87,5,0))</f>
        <v>0</v>
      </c>
      <c r="J58" s="67">
        <f>IF(ISERROR(VLOOKUP($AC58,OL!$A$6:$K$88,5,0)),"",VLOOKUP($AC58,OL!$A$6:$K$88,5,0))</f>
        <v>0</v>
      </c>
      <c r="K58" s="69" t="str">
        <f t="shared" si="4"/>
        <v>-</v>
      </c>
      <c r="L58" s="66">
        <f>IF(ISERROR(VLOOKUP($AC58,LS!$A$6:$K$87,6,0)),"",VLOOKUP($AC58,LS!$A$6:$K$87,6,0))</f>
        <v>0</v>
      </c>
      <c r="M58" s="66">
        <f>IF(ISERROR(VLOOKUP($AC58,OL!$A$6:$K$88,6,0)),"",VLOOKUP($AC58,OL!$A$6:$K$88,6,0))</f>
        <v>0</v>
      </c>
      <c r="N58" s="65" t="str">
        <f t="shared" si="5"/>
        <v>-</v>
      </c>
      <c r="O58" s="66">
        <f>IF(ISERROR(VLOOKUP($AC58,LS!$A$6:$K$87,7,0)),"",VLOOKUP($AC58,LS!$A$6:$K$87,7,0))</f>
        <v>0</v>
      </c>
      <c r="P58" s="67">
        <f>IF(ISERROR(VLOOKUP($AC58,OL!$A$6:$K$88,7,0)),"",VLOOKUP($AC58,OL!$A$6:$K$88,7,0))</f>
        <v>0</v>
      </c>
      <c r="Q58" s="69" t="str">
        <f t="shared" si="6"/>
        <v>-</v>
      </c>
      <c r="R58" s="66">
        <f>IF(ISERROR(VLOOKUP($AC58,LS!$A$6:$K$87,8,0)),"",VLOOKUP($AC58,LS!$A$6:$K$87,8,0))</f>
        <v>0</v>
      </c>
      <c r="S58" s="66">
        <f>IF(ISERROR(VLOOKUP($AC58,OL!$A$6:$K$88,8,0)),"",VLOOKUP($AC58,OL!$A$6:$K$88,8,0))</f>
        <v>0</v>
      </c>
      <c r="T58" s="65" t="str">
        <f t="shared" si="7"/>
        <v>-</v>
      </c>
      <c r="U58" s="66">
        <f>IF(ISERROR(VLOOKUP($AC58,LS!$A$6:$K$87,9,0)),"",VLOOKUP($AC58,LS!$A$6:$K$87,9,0))</f>
        <v>0</v>
      </c>
      <c r="V58" s="67">
        <f>IF(ISERROR(VLOOKUP($AC58,OL!$A$6:$K$88,9,0)),"",VLOOKUP($AC58,OL!$A$6:$K$88,9,0))</f>
        <v>0</v>
      </c>
      <c r="W58" s="69" t="str">
        <f t="shared" si="8"/>
        <v>-</v>
      </c>
      <c r="X58" s="66">
        <f>IF(ISERROR(VLOOKUP($AC58,LS!$A$6:$K$87,10,0)),"",VLOOKUP($AC58,LS!$A$6:$K$87,10,0))</f>
        <v>0</v>
      </c>
      <c r="Y58" s="66">
        <f>IF(ISERROR(VLOOKUP($AC58,OL!$A$6:$K$88,10,0)),"",VLOOKUP($AC58,OL!$A$6:$K$88,10,0))</f>
        <v>0</v>
      </c>
      <c r="Z58" s="70" t="str">
        <f t="shared" si="9"/>
        <v>-</v>
      </c>
      <c r="AA58" s="66">
        <f>IF(ISERROR(VLOOKUP($AC58,LS!$A$6:$K$87,11,0)),"",VLOOKUP($AC58,LS!$A$6:$K$87,11,0))</f>
        <v>0</v>
      </c>
      <c r="AB58" s="71">
        <f>IF(ISERROR(VLOOKUP($AC58,OL!$A$6:$K$88,11,0)),"",VLOOKUP($AC58,OL!$A$6:$K$88,11,0))</f>
        <v>0</v>
      </c>
      <c r="AC58" s="74" t="str">
        <f t="shared" si="0"/>
        <v>59</v>
      </c>
      <c r="AD58" s="12">
        <f t="shared" si="10"/>
        <v>0</v>
      </c>
      <c r="AE58" s="12">
        <f t="shared" si="10"/>
        <v>0</v>
      </c>
      <c r="AF58" t="b">
        <f t="shared" si="11"/>
        <v>1</v>
      </c>
      <c r="AG58" t="b">
        <f t="shared" si="11"/>
        <v>1</v>
      </c>
      <c r="AH58" s="92" t="str">
        <f t="shared" si="12"/>
        <v/>
      </c>
      <c r="AI58" s="92" t="e">
        <f t="shared" si="13"/>
        <v>#NUM!</v>
      </c>
      <c r="AJ58" s="92" t="e">
        <f t="shared" si="14"/>
        <v>#NUM!</v>
      </c>
    </row>
    <row r="59" spans="1:36" x14ac:dyDescent="0.25">
      <c r="A59" s="73" t="s">
        <v>119</v>
      </c>
      <c r="B59" s="65" t="str">
        <f t="shared" si="1"/>
        <v>-</v>
      </c>
      <c r="C59" s="66">
        <f>IF(ISERROR(VLOOKUP($AC59,LS!$A$6:$K$87,3,0)),"",VLOOKUP($AC59,LS!$A$6:$K$87,3,0))</f>
        <v>0</v>
      </c>
      <c r="D59" s="66">
        <f>IF(ISERROR(VLOOKUP($AC59,OL!$A$6:$K$88,3,0)),"",VLOOKUP($AC59,OL!$A$6:$K$88,3,0))</f>
        <v>0</v>
      </c>
      <c r="E59" s="65" t="str">
        <f t="shared" si="2"/>
        <v>-</v>
      </c>
      <c r="F59" s="66">
        <f>IF(ISERROR(VLOOKUP($AC59,LS!$A$6:$K$87,4,0)),"",VLOOKUP($AC59,LS!$A$6:$K$87,4,0))</f>
        <v>0</v>
      </c>
      <c r="G59" s="66">
        <f>IF(ISERROR(VLOOKUP($AC59,OL!$A$6:$K$88,4,0)),"",VLOOKUP($AC59,OL!$A$6:$K$88,4,0))</f>
        <v>0</v>
      </c>
      <c r="H59" s="65" t="str">
        <f t="shared" si="3"/>
        <v>-</v>
      </c>
      <c r="I59" s="66">
        <f>IF(ISERROR(VLOOKUP($AC59,LS!$A$6:$K$87,5,0)),"",VLOOKUP($AC59,LS!$A$6:$K$87,5,0))</f>
        <v>0</v>
      </c>
      <c r="J59" s="67">
        <f>IF(ISERROR(VLOOKUP($AC59,OL!$A$6:$K$88,5,0)),"",VLOOKUP($AC59,OL!$A$6:$K$88,5,0))</f>
        <v>0</v>
      </c>
      <c r="K59" s="69" t="str">
        <f t="shared" si="4"/>
        <v>-</v>
      </c>
      <c r="L59" s="66">
        <f>IF(ISERROR(VLOOKUP($AC59,LS!$A$6:$K$87,6,0)),"",VLOOKUP($AC59,LS!$A$6:$K$87,6,0))</f>
        <v>0</v>
      </c>
      <c r="M59" s="66">
        <f>IF(ISERROR(VLOOKUP($AC59,OL!$A$6:$K$88,6,0)),"",VLOOKUP($AC59,OL!$A$6:$K$88,6,0))</f>
        <v>0</v>
      </c>
      <c r="N59" s="65" t="str">
        <f t="shared" si="5"/>
        <v>-</v>
      </c>
      <c r="O59" s="66">
        <f>IF(ISERROR(VLOOKUP($AC59,LS!$A$6:$K$87,7,0)),"",VLOOKUP($AC59,LS!$A$6:$K$87,7,0))</f>
        <v>0</v>
      </c>
      <c r="P59" s="67">
        <f>IF(ISERROR(VLOOKUP($AC59,OL!$A$6:$K$88,7,0)),"",VLOOKUP($AC59,OL!$A$6:$K$88,7,0))</f>
        <v>0</v>
      </c>
      <c r="Q59" s="69" t="str">
        <f t="shared" si="6"/>
        <v>-</v>
      </c>
      <c r="R59" s="66">
        <f>IF(ISERROR(VLOOKUP($AC59,LS!$A$6:$K$87,8,0)),"",VLOOKUP($AC59,LS!$A$6:$K$87,8,0))</f>
        <v>0</v>
      </c>
      <c r="S59" s="66">
        <f>IF(ISERROR(VLOOKUP($AC59,OL!$A$6:$K$88,8,0)),"",VLOOKUP($AC59,OL!$A$6:$K$88,8,0))</f>
        <v>0</v>
      </c>
      <c r="T59" s="65" t="str">
        <f t="shared" si="7"/>
        <v>-</v>
      </c>
      <c r="U59" s="66">
        <f>IF(ISERROR(VLOOKUP($AC59,LS!$A$6:$K$87,9,0)),"",VLOOKUP($AC59,LS!$A$6:$K$87,9,0))</f>
        <v>0</v>
      </c>
      <c r="V59" s="67">
        <f>IF(ISERROR(VLOOKUP($AC59,OL!$A$6:$K$88,9,0)),"",VLOOKUP($AC59,OL!$A$6:$K$88,9,0))</f>
        <v>0</v>
      </c>
      <c r="W59" s="69" t="str">
        <f t="shared" si="8"/>
        <v>-</v>
      </c>
      <c r="X59" s="66">
        <f>IF(ISERROR(VLOOKUP($AC59,LS!$A$6:$K$87,10,0)),"",VLOOKUP($AC59,LS!$A$6:$K$87,10,0))</f>
        <v>0</v>
      </c>
      <c r="Y59" s="66">
        <f>IF(ISERROR(VLOOKUP($AC59,OL!$A$6:$K$88,10,0)),"",VLOOKUP($AC59,OL!$A$6:$K$88,10,0))</f>
        <v>0</v>
      </c>
      <c r="Z59" s="70" t="str">
        <f t="shared" si="9"/>
        <v>-</v>
      </c>
      <c r="AA59" s="66">
        <f>IF(ISERROR(VLOOKUP($AC59,LS!$A$6:$K$87,11,0)),"",VLOOKUP($AC59,LS!$A$6:$K$87,11,0))</f>
        <v>0</v>
      </c>
      <c r="AB59" s="71">
        <f>IF(ISERROR(VLOOKUP($AC59,OL!$A$6:$K$88,11,0)),"",VLOOKUP($AC59,OL!$A$6:$K$88,11,0))</f>
        <v>0</v>
      </c>
      <c r="AC59" s="74" t="str">
        <f t="shared" si="0"/>
        <v>60</v>
      </c>
      <c r="AD59" s="12">
        <f t="shared" si="10"/>
        <v>0</v>
      </c>
      <c r="AE59" s="12">
        <f t="shared" si="10"/>
        <v>0</v>
      </c>
      <c r="AF59" t="b">
        <f t="shared" si="11"/>
        <v>1</v>
      </c>
      <c r="AG59" t="b">
        <f t="shared" si="11"/>
        <v>1</v>
      </c>
      <c r="AH59" s="92" t="str">
        <f t="shared" si="12"/>
        <v/>
      </c>
      <c r="AI59" s="92" t="e">
        <f t="shared" si="13"/>
        <v>#NUM!</v>
      </c>
      <c r="AJ59" s="92" t="e">
        <f t="shared" si="14"/>
        <v>#NUM!</v>
      </c>
    </row>
    <row r="60" spans="1:36" x14ac:dyDescent="0.25">
      <c r="A60" s="73" t="s">
        <v>120</v>
      </c>
      <c r="B60" s="65" t="str">
        <f t="shared" si="1"/>
        <v>-</v>
      </c>
      <c r="C60" s="66">
        <f>IF(ISERROR(VLOOKUP($AC60,LS!$A$6:$K$87,3,0)),"",VLOOKUP($AC60,LS!$A$6:$K$87,3,0))</f>
        <v>0</v>
      </c>
      <c r="D60" s="66">
        <f>IF(ISERROR(VLOOKUP($AC60,OL!$A$6:$K$88,3,0)),"",VLOOKUP($AC60,OL!$A$6:$K$88,3,0))</f>
        <v>0</v>
      </c>
      <c r="E60" s="65" t="str">
        <f t="shared" si="2"/>
        <v>-</v>
      </c>
      <c r="F60" s="66">
        <f>IF(ISERROR(VLOOKUP($AC60,LS!$A$6:$K$87,4,0)),"",VLOOKUP($AC60,LS!$A$6:$K$87,4,0))</f>
        <v>0</v>
      </c>
      <c r="G60" s="66">
        <f>IF(ISERROR(VLOOKUP($AC60,OL!$A$6:$K$88,4,0)),"",VLOOKUP($AC60,OL!$A$6:$K$88,4,0))</f>
        <v>0</v>
      </c>
      <c r="H60" s="65">
        <f t="shared" si="3"/>
        <v>0</v>
      </c>
      <c r="I60" s="66">
        <f>IF(ISERROR(VLOOKUP($AC60,LS!$A$6:$K$87,5,0)),"",VLOOKUP($AC60,LS!$A$6:$K$87,5,0))</f>
        <v>0</v>
      </c>
      <c r="J60" s="67">
        <f>IF(ISERROR(VLOOKUP($AC60,OL!$A$6:$K$88,5,0)),"",VLOOKUP($AC60,OL!$A$6:$K$88,5,0))</f>
        <v>1</v>
      </c>
      <c r="K60" s="69" t="str">
        <f t="shared" si="4"/>
        <v>-</v>
      </c>
      <c r="L60" s="66">
        <f>IF(ISERROR(VLOOKUP($AC60,LS!$A$6:$K$87,6,0)),"",VLOOKUP($AC60,LS!$A$6:$K$87,6,0))</f>
        <v>0</v>
      </c>
      <c r="M60" s="66">
        <f>IF(ISERROR(VLOOKUP($AC60,OL!$A$6:$K$88,6,0)),"",VLOOKUP($AC60,OL!$A$6:$K$88,6,0))</f>
        <v>0</v>
      </c>
      <c r="N60" s="65" t="str">
        <f t="shared" si="5"/>
        <v>-</v>
      </c>
      <c r="O60" s="66">
        <f>IF(ISERROR(VLOOKUP($AC60,LS!$A$6:$K$87,7,0)),"",VLOOKUP($AC60,LS!$A$6:$K$87,7,0))</f>
        <v>0</v>
      </c>
      <c r="P60" s="67">
        <f>IF(ISERROR(VLOOKUP($AC60,OL!$A$6:$K$88,7,0)),"",VLOOKUP($AC60,OL!$A$6:$K$88,7,0))</f>
        <v>0</v>
      </c>
      <c r="Q60" s="69" t="str">
        <f t="shared" si="6"/>
        <v>-</v>
      </c>
      <c r="R60" s="66">
        <f>IF(ISERROR(VLOOKUP($AC60,LS!$A$6:$K$87,8,0)),"",VLOOKUP($AC60,LS!$A$6:$K$87,8,0))</f>
        <v>0</v>
      </c>
      <c r="S60" s="66">
        <f>IF(ISERROR(VLOOKUP($AC60,OL!$A$6:$K$88,8,0)),"",VLOOKUP($AC60,OL!$A$6:$K$88,8,0))</f>
        <v>0</v>
      </c>
      <c r="T60" s="65" t="str">
        <f t="shared" si="7"/>
        <v>-</v>
      </c>
      <c r="U60" s="66">
        <f>IF(ISERROR(VLOOKUP($AC60,LS!$A$6:$K$87,9,0)),"",VLOOKUP($AC60,LS!$A$6:$K$87,9,0))</f>
        <v>0</v>
      </c>
      <c r="V60" s="67">
        <f>IF(ISERROR(VLOOKUP($AC60,OL!$A$6:$K$88,9,0)),"",VLOOKUP($AC60,OL!$A$6:$K$88,9,0))</f>
        <v>0</v>
      </c>
      <c r="W60" s="69" t="str">
        <f t="shared" si="8"/>
        <v>-</v>
      </c>
      <c r="X60" s="66">
        <f>IF(ISERROR(VLOOKUP($AC60,LS!$A$6:$K$87,10,0)),"",VLOOKUP($AC60,LS!$A$6:$K$87,10,0))</f>
        <v>0</v>
      </c>
      <c r="Y60" s="66">
        <f>IF(ISERROR(VLOOKUP($AC60,OL!$A$6:$K$88,10,0)),"",VLOOKUP($AC60,OL!$A$6:$K$88,10,0))</f>
        <v>0</v>
      </c>
      <c r="Z60" s="70">
        <f t="shared" si="9"/>
        <v>0</v>
      </c>
      <c r="AA60" s="66">
        <f>IF(ISERROR(VLOOKUP($AC60,LS!$A$6:$K$87,11,0)),"",VLOOKUP($AC60,LS!$A$6:$K$87,11,0))</f>
        <v>0</v>
      </c>
      <c r="AB60" s="71">
        <f>IF(ISERROR(VLOOKUP($AC60,OL!$A$6:$K$88,11,0)),"",VLOOKUP($AC60,OL!$A$6:$K$88,11,0))</f>
        <v>1</v>
      </c>
      <c r="AC60" s="74" t="str">
        <f t="shared" si="0"/>
        <v>61</v>
      </c>
      <c r="AD60" s="12">
        <f t="shared" si="10"/>
        <v>0</v>
      </c>
      <c r="AE60" s="12">
        <f t="shared" si="10"/>
        <v>1</v>
      </c>
      <c r="AF60" t="b">
        <f t="shared" si="11"/>
        <v>1</v>
      </c>
      <c r="AG60" t="b">
        <f t="shared" si="11"/>
        <v>1</v>
      </c>
      <c r="AH60" s="92">
        <f t="shared" si="12"/>
        <v>55</v>
      </c>
      <c r="AI60" s="92" t="e">
        <f t="shared" si="13"/>
        <v>#NUM!</v>
      </c>
      <c r="AJ60" s="92" t="e">
        <f t="shared" si="14"/>
        <v>#NUM!</v>
      </c>
    </row>
    <row r="61" spans="1:36" x14ac:dyDescent="0.25">
      <c r="A61" s="73" t="s">
        <v>121</v>
      </c>
      <c r="B61" s="65" t="str">
        <f t="shared" si="1"/>
        <v>-</v>
      </c>
      <c r="C61" s="66">
        <f>IF(ISERROR(VLOOKUP($AC61,LS!$A$6:$K$87,3,0)),"",VLOOKUP($AC61,LS!$A$6:$K$87,3,0))</f>
        <v>0</v>
      </c>
      <c r="D61" s="66">
        <f>IF(ISERROR(VLOOKUP($AC61,OL!$A$6:$K$88,3,0)),"",VLOOKUP($AC61,OL!$A$6:$K$88,3,0))</f>
        <v>0</v>
      </c>
      <c r="E61" s="65" t="str">
        <f t="shared" si="2"/>
        <v>-</v>
      </c>
      <c r="F61" s="66">
        <f>IF(ISERROR(VLOOKUP($AC61,LS!$A$6:$K$87,4,0)),"",VLOOKUP($AC61,LS!$A$6:$K$87,4,0))</f>
        <v>0</v>
      </c>
      <c r="G61" s="66">
        <f>IF(ISERROR(VLOOKUP($AC61,OL!$A$6:$K$88,4,0)),"",VLOOKUP($AC61,OL!$A$6:$K$88,4,0))</f>
        <v>0</v>
      </c>
      <c r="H61" s="65" t="str">
        <f t="shared" si="3"/>
        <v>-</v>
      </c>
      <c r="I61" s="66">
        <f>IF(ISERROR(VLOOKUP($AC61,LS!$A$6:$K$87,5,0)),"",VLOOKUP($AC61,LS!$A$6:$K$87,5,0))</f>
        <v>0</v>
      </c>
      <c r="J61" s="67">
        <f>IF(ISERROR(VLOOKUP($AC61,OL!$A$6:$K$88,5,0)),"",VLOOKUP($AC61,OL!$A$6:$K$88,5,0))</f>
        <v>0</v>
      </c>
      <c r="K61" s="69" t="str">
        <f t="shared" si="4"/>
        <v>-</v>
      </c>
      <c r="L61" s="66">
        <f>IF(ISERROR(VLOOKUP($AC61,LS!$A$6:$K$87,6,0)),"",VLOOKUP($AC61,LS!$A$6:$K$87,6,0))</f>
        <v>0</v>
      </c>
      <c r="M61" s="66">
        <f>IF(ISERROR(VLOOKUP($AC61,OL!$A$6:$K$88,6,0)),"",VLOOKUP($AC61,OL!$A$6:$K$88,6,0))</f>
        <v>0</v>
      </c>
      <c r="N61" s="65" t="str">
        <f t="shared" si="5"/>
        <v>-</v>
      </c>
      <c r="O61" s="66">
        <f>IF(ISERROR(VLOOKUP($AC61,LS!$A$6:$K$87,7,0)),"",VLOOKUP($AC61,LS!$A$6:$K$87,7,0))</f>
        <v>0</v>
      </c>
      <c r="P61" s="67">
        <f>IF(ISERROR(VLOOKUP($AC61,OL!$A$6:$K$88,7,0)),"",VLOOKUP($AC61,OL!$A$6:$K$88,7,0))</f>
        <v>0</v>
      </c>
      <c r="Q61" s="69" t="str">
        <f t="shared" si="6"/>
        <v>-</v>
      </c>
      <c r="R61" s="66">
        <f>IF(ISERROR(VLOOKUP($AC61,LS!$A$6:$K$87,8,0)),"",VLOOKUP($AC61,LS!$A$6:$K$87,8,0))</f>
        <v>0</v>
      </c>
      <c r="S61" s="66">
        <f>IF(ISERROR(VLOOKUP($AC61,OL!$A$6:$K$88,8,0)),"",VLOOKUP($AC61,OL!$A$6:$K$88,8,0))</f>
        <v>0</v>
      </c>
      <c r="T61" s="65" t="str">
        <f t="shared" si="7"/>
        <v>-</v>
      </c>
      <c r="U61" s="66">
        <f>IF(ISERROR(VLOOKUP($AC61,LS!$A$6:$K$87,9,0)),"",VLOOKUP($AC61,LS!$A$6:$K$87,9,0))</f>
        <v>0</v>
      </c>
      <c r="V61" s="67">
        <f>IF(ISERROR(VLOOKUP($AC61,OL!$A$6:$K$88,9,0)),"",VLOOKUP($AC61,OL!$A$6:$K$88,9,0))</f>
        <v>0</v>
      </c>
      <c r="W61" s="69" t="str">
        <f t="shared" si="8"/>
        <v>-</v>
      </c>
      <c r="X61" s="66">
        <f>IF(ISERROR(VLOOKUP($AC61,LS!$A$6:$K$87,10,0)),"",VLOOKUP($AC61,LS!$A$6:$K$87,10,0))</f>
        <v>0</v>
      </c>
      <c r="Y61" s="66">
        <f>IF(ISERROR(VLOOKUP($AC61,OL!$A$6:$K$88,10,0)),"",VLOOKUP($AC61,OL!$A$6:$K$88,10,0))</f>
        <v>0</v>
      </c>
      <c r="Z61" s="70" t="str">
        <f t="shared" si="9"/>
        <v>-</v>
      </c>
      <c r="AA61" s="66">
        <f>IF(ISERROR(VLOOKUP($AC61,LS!$A$6:$K$87,11,0)),"",VLOOKUP($AC61,LS!$A$6:$K$87,11,0))</f>
        <v>0</v>
      </c>
      <c r="AB61" s="71">
        <f>IF(ISERROR(VLOOKUP($AC61,OL!$A$6:$K$88,11,0)),"",VLOOKUP($AC61,OL!$A$6:$K$88,11,0))</f>
        <v>0</v>
      </c>
      <c r="AC61" s="74" t="str">
        <f t="shared" si="0"/>
        <v>62</v>
      </c>
      <c r="AD61" s="12">
        <f t="shared" si="10"/>
        <v>0</v>
      </c>
      <c r="AE61" s="12">
        <f t="shared" si="10"/>
        <v>0</v>
      </c>
      <c r="AF61" t="b">
        <f t="shared" si="11"/>
        <v>1</v>
      </c>
      <c r="AG61" t="b">
        <f t="shared" si="11"/>
        <v>1</v>
      </c>
      <c r="AH61" s="92" t="str">
        <f t="shared" si="12"/>
        <v/>
      </c>
      <c r="AI61" s="92" t="e">
        <f t="shared" si="13"/>
        <v>#NUM!</v>
      </c>
      <c r="AJ61" s="92" t="e">
        <f t="shared" si="14"/>
        <v>#NUM!</v>
      </c>
    </row>
    <row r="62" spans="1:36" x14ac:dyDescent="0.25">
      <c r="A62" s="73" t="s">
        <v>122</v>
      </c>
      <c r="B62" s="65" t="str">
        <f t="shared" si="1"/>
        <v>-</v>
      </c>
      <c r="C62" s="66">
        <f>IF(ISERROR(VLOOKUP($AC62,LS!$A$6:$K$87,3,0)),"",VLOOKUP($AC62,LS!$A$6:$K$87,3,0))</f>
        <v>0</v>
      </c>
      <c r="D62" s="66">
        <f>IF(ISERROR(VLOOKUP($AC62,OL!$A$6:$K$88,3,0)),"",VLOOKUP($AC62,OL!$A$6:$K$88,3,0))</f>
        <v>0</v>
      </c>
      <c r="E62" s="65" t="str">
        <f t="shared" si="2"/>
        <v>-</v>
      </c>
      <c r="F62" s="66">
        <f>IF(ISERROR(VLOOKUP($AC62,LS!$A$6:$K$87,4,0)),"",VLOOKUP($AC62,LS!$A$6:$K$87,4,0))</f>
        <v>0</v>
      </c>
      <c r="G62" s="66">
        <f>IF(ISERROR(VLOOKUP($AC62,OL!$A$6:$K$88,4,0)),"",VLOOKUP($AC62,OL!$A$6:$K$88,4,0))</f>
        <v>0</v>
      </c>
      <c r="H62" s="65" t="str">
        <f t="shared" si="3"/>
        <v>-</v>
      </c>
      <c r="I62" s="66">
        <f>IF(ISERROR(VLOOKUP($AC62,LS!$A$6:$K$87,5,0)),"",VLOOKUP($AC62,LS!$A$6:$K$87,5,0))</f>
        <v>0</v>
      </c>
      <c r="J62" s="67">
        <f>IF(ISERROR(VLOOKUP($AC62,OL!$A$6:$K$88,5,0)),"",VLOOKUP($AC62,OL!$A$6:$K$88,5,0))</f>
        <v>0</v>
      </c>
      <c r="K62" s="69" t="str">
        <f t="shared" si="4"/>
        <v>-</v>
      </c>
      <c r="L62" s="66">
        <f>IF(ISERROR(VLOOKUP($AC62,LS!$A$6:$K$87,6,0)),"",VLOOKUP($AC62,LS!$A$6:$K$87,6,0))</f>
        <v>0</v>
      </c>
      <c r="M62" s="66">
        <f>IF(ISERROR(VLOOKUP($AC62,OL!$A$6:$K$88,6,0)),"",VLOOKUP($AC62,OL!$A$6:$K$88,6,0))</f>
        <v>0</v>
      </c>
      <c r="N62" s="65" t="str">
        <f t="shared" si="5"/>
        <v>-</v>
      </c>
      <c r="O62" s="66">
        <f>IF(ISERROR(VLOOKUP($AC62,LS!$A$6:$K$87,7,0)),"",VLOOKUP($AC62,LS!$A$6:$K$87,7,0))</f>
        <v>0</v>
      </c>
      <c r="P62" s="67">
        <f>IF(ISERROR(VLOOKUP($AC62,OL!$A$6:$K$88,7,0)),"",VLOOKUP($AC62,OL!$A$6:$K$88,7,0))</f>
        <v>0</v>
      </c>
      <c r="Q62" s="69" t="str">
        <f t="shared" si="6"/>
        <v>-</v>
      </c>
      <c r="R62" s="66">
        <f>IF(ISERROR(VLOOKUP($AC62,LS!$A$6:$K$87,8,0)),"",VLOOKUP($AC62,LS!$A$6:$K$87,8,0))</f>
        <v>0</v>
      </c>
      <c r="S62" s="66">
        <f>IF(ISERROR(VLOOKUP($AC62,OL!$A$6:$K$88,8,0)),"",VLOOKUP($AC62,OL!$A$6:$K$88,8,0))</f>
        <v>0</v>
      </c>
      <c r="T62" s="65" t="str">
        <f t="shared" si="7"/>
        <v>-</v>
      </c>
      <c r="U62" s="66">
        <f>IF(ISERROR(VLOOKUP($AC62,LS!$A$6:$K$87,9,0)),"",VLOOKUP($AC62,LS!$A$6:$K$87,9,0))</f>
        <v>0</v>
      </c>
      <c r="V62" s="67">
        <f>IF(ISERROR(VLOOKUP($AC62,OL!$A$6:$K$88,9,0)),"",VLOOKUP($AC62,OL!$A$6:$K$88,9,0))</f>
        <v>0</v>
      </c>
      <c r="W62" s="69" t="str">
        <f t="shared" si="8"/>
        <v>-</v>
      </c>
      <c r="X62" s="66">
        <f>IF(ISERROR(VLOOKUP($AC62,LS!$A$6:$K$87,10,0)),"",VLOOKUP($AC62,LS!$A$6:$K$87,10,0))</f>
        <v>0</v>
      </c>
      <c r="Y62" s="66">
        <f>IF(ISERROR(VLOOKUP($AC62,OL!$A$6:$K$88,10,0)),"",VLOOKUP($AC62,OL!$A$6:$K$88,10,0))</f>
        <v>0</v>
      </c>
      <c r="Z62" s="70" t="str">
        <f t="shared" si="9"/>
        <v>-</v>
      </c>
      <c r="AA62" s="66">
        <f>IF(ISERROR(VLOOKUP($AC62,LS!$A$6:$K$87,11,0)),"",VLOOKUP($AC62,LS!$A$6:$K$87,11,0))</f>
        <v>0</v>
      </c>
      <c r="AB62" s="71">
        <f>IF(ISERROR(VLOOKUP($AC62,OL!$A$6:$K$88,11,0)),"",VLOOKUP($AC62,OL!$A$6:$K$88,11,0))</f>
        <v>0</v>
      </c>
      <c r="AC62" s="74" t="str">
        <f t="shared" si="0"/>
        <v>63</v>
      </c>
      <c r="AD62" s="12">
        <f t="shared" si="10"/>
        <v>0</v>
      </c>
      <c r="AE62" s="12">
        <f t="shared" si="10"/>
        <v>0</v>
      </c>
      <c r="AF62" t="b">
        <f t="shared" si="11"/>
        <v>1</v>
      </c>
      <c r="AG62" t="b">
        <f t="shared" si="11"/>
        <v>1</v>
      </c>
      <c r="AH62" s="92" t="str">
        <f t="shared" si="12"/>
        <v/>
      </c>
      <c r="AI62" s="92" t="e">
        <f t="shared" si="13"/>
        <v>#NUM!</v>
      </c>
      <c r="AJ62" s="92" t="e">
        <f t="shared" si="14"/>
        <v>#NUM!</v>
      </c>
    </row>
    <row r="63" spans="1:36" x14ac:dyDescent="0.25">
      <c r="A63" s="73" t="s">
        <v>123</v>
      </c>
      <c r="B63" s="65" t="str">
        <f t="shared" si="1"/>
        <v>-</v>
      </c>
      <c r="C63" s="66">
        <f>IF(ISERROR(VLOOKUP($AC63,LS!$A$6:$K$87,3,0)),"",VLOOKUP($AC63,LS!$A$6:$K$87,3,0))</f>
        <v>0</v>
      </c>
      <c r="D63" s="66">
        <f>IF(ISERROR(VLOOKUP($AC63,OL!$A$6:$K$88,3,0)),"",VLOOKUP($AC63,OL!$A$6:$K$88,3,0))</f>
        <v>0</v>
      </c>
      <c r="E63" s="65" t="str">
        <f t="shared" si="2"/>
        <v>-</v>
      </c>
      <c r="F63" s="66">
        <f>IF(ISERROR(VLOOKUP($AC63,LS!$A$6:$K$87,4,0)),"",VLOOKUP($AC63,LS!$A$6:$K$87,4,0))</f>
        <v>0</v>
      </c>
      <c r="G63" s="66">
        <f>IF(ISERROR(VLOOKUP($AC63,OL!$A$6:$K$88,4,0)),"",VLOOKUP($AC63,OL!$A$6:$K$88,4,0))</f>
        <v>0</v>
      </c>
      <c r="H63" s="65">
        <f t="shared" si="3"/>
        <v>5</v>
      </c>
      <c r="I63" s="66">
        <f>IF(ISERROR(VLOOKUP($AC63,LS!$A$6:$K$87,5,0)),"",VLOOKUP($AC63,LS!$A$6:$K$87,5,0))</f>
        <v>5</v>
      </c>
      <c r="J63" s="67">
        <f>IF(ISERROR(VLOOKUP($AC63,OL!$A$6:$K$88,5,0)),"",VLOOKUP($AC63,OL!$A$6:$K$88,5,0))</f>
        <v>1</v>
      </c>
      <c r="K63" s="69" t="str">
        <f t="shared" si="4"/>
        <v>-</v>
      </c>
      <c r="L63" s="66">
        <f>IF(ISERROR(VLOOKUP($AC63,LS!$A$6:$K$87,6,0)),"",VLOOKUP($AC63,LS!$A$6:$K$87,6,0))</f>
        <v>2</v>
      </c>
      <c r="M63" s="66">
        <f>IF(ISERROR(VLOOKUP($AC63,OL!$A$6:$K$88,6,0)),"",VLOOKUP($AC63,OL!$A$6:$K$88,6,0))</f>
        <v>0</v>
      </c>
      <c r="N63" s="65" t="str">
        <f t="shared" si="5"/>
        <v>-</v>
      </c>
      <c r="O63" s="66">
        <f>IF(ISERROR(VLOOKUP($AC63,LS!$A$6:$K$87,7,0)),"",VLOOKUP($AC63,LS!$A$6:$K$87,7,0))</f>
        <v>0</v>
      </c>
      <c r="P63" s="67">
        <f>IF(ISERROR(VLOOKUP($AC63,OL!$A$6:$K$88,7,0)),"",VLOOKUP($AC63,OL!$A$6:$K$88,7,0))</f>
        <v>0</v>
      </c>
      <c r="Q63" s="69" t="str">
        <f t="shared" si="6"/>
        <v>-</v>
      </c>
      <c r="R63" s="66">
        <f>IF(ISERROR(VLOOKUP($AC63,LS!$A$6:$K$87,8,0)),"",VLOOKUP($AC63,LS!$A$6:$K$87,8,0))</f>
        <v>5</v>
      </c>
      <c r="S63" s="66">
        <f>IF(ISERROR(VLOOKUP($AC63,OL!$A$6:$K$88,8,0)),"",VLOOKUP($AC63,OL!$A$6:$K$88,8,0))</f>
        <v>0</v>
      </c>
      <c r="T63" s="65" t="str">
        <f t="shared" si="7"/>
        <v>-</v>
      </c>
      <c r="U63" s="66">
        <f>IF(ISERROR(VLOOKUP($AC63,LS!$A$6:$K$87,9,0)),"",VLOOKUP($AC63,LS!$A$6:$K$87,9,0))</f>
        <v>0</v>
      </c>
      <c r="V63" s="67">
        <f>IF(ISERROR(VLOOKUP($AC63,OL!$A$6:$K$88,9,0)),"",VLOOKUP($AC63,OL!$A$6:$K$88,9,0))</f>
        <v>0</v>
      </c>
      <c r="W63" s="69" t="str">
        <f t="shared" si="8"/>
        <v>-</v>
      </c>
      <c r="X63" s="66">
        <f>IF(ISERROR(VLOOKUP($AC63,LS!$A$6:$K$87,10,0)),"",VLOOKUP($AC63,LS!$A$6:$K$87,10,0))</f>
        <v>1</v>
      </c>
      <c r="Y63" s="66">
        <f>IF(ISERROR(VLOOKUP($AC63,OL!$A$6:$K$88,10,0)),"",VLOOKUP($AC63,OL!$A$6:$K$88,10,0))</f>
        <v>0</v>
      </c>
      <c r="Z63" s="70">
        <f t="shared" si="9"/>
        <v>13</v>
      </c>
      <c r="AA63" s="66">
        <f>IF(ISERROR(VLOOKUP($AC63,LS!$A$6:$K$87,11,0)),"",VLOOKUP($AC63,LS!$A$6:$K$87,11,0))</f>
        <v>13</v>
      </c>
      <c r="AB63" s="71">
        <f>IF(ISERROR(VLOOKUP($AC63,OL!$A$6:$K$88,11,0)),"",VLOOKUP($AC63,OL!$A$6:$K$88,11,0))</f>
        <v>1</v>
      </c>
      <c r="AC63" s="74" t="str">
        <f t="shared" si="0"/>
        <v>64</v>
      </c>
      <c r="AD63" s="12">
        <f t="shared" si="10"/>
        <v>13</v>
      </c>
      <c r="AE63" s="12">
        <f t="shared" si="10"/>
        <v>1</v>
      </c>
      <c r="AF63" t="b">
        <f t="shared" si="11"/>
        <v>1</v>
      </c>
      <c r="AG63" t="b">
        <f t="shared" si="11"/>
        <v>1</v>
      </c>
      <c r="AH63" s="92">
        <f t="shared" si="12"/>
        <v>58</v>
      </c>
      <c r="AI63" s="92" t="e">
        <f t="shared" si="13"/>
        <v>#NUM!</v>
      </c>
      <c r="AJ63" s="92" t="e">
        <f t="shared" si="14"/>
        <v>#NUM!</v>
      </c>
    </row>
    <row r="64" spans="1:36" x14ac:dyDescent="0.25">
      <c r="A64" s="73" t="s">
        <v>124</v>
      </c>
      <c r="B64" s="65" t="str">
        <f t="shared" si="1"/>
        <v>-</v>
      </c>
      <c r="C64" s="66">
        <f>IF(ISERROR(VLOOKUP($AC64,LS!$A$6:$K$87,3,0)),"",VLOOKUP($AC64,LS!$A$6:$K$87,3,0))</f>
        <v>0</v>
      </c>
      <c r="D64" s="66">
        <f>IF(ISERROR(VLOOKUP($AC64,OL!$A$6:$K$88,3,0)),"",VLOOKUP($AC64,OL!$A$6:$K$88,3,0))</f>
        <v>0</v>
      </c>
      <c r="E64" s="65" t="str">
        <f t="shared" si="2"/>
        <v>-</v>
      </c>
      <c r="F64" s="66">
        <f>IF(ISERROR(VLOOKUP($AC64,LS!$A$6:$K$87,4,0)),"",VLOOKUP($AC64,LS!$A$6:$K$87,4,0))</f>
        <v>0</v>
      </c>
      <c r="G64" s="66">
        <f>IF(ISERROR(VLOOKUP($AC64,OL!$A$6:$K$88,4,0)),"",VLOOKUP($AC64,OL!$A$6:$K$88,4,0))</f>
        <v>0</v>
      </c>
      <c r="H64" s="65" t="str">
        <f t="shared" si="3"/>
        <v>-</v>
      </c>
      <c r="I64" s="66">
        <f>IF(ISERROR(VLOOKUP($AC64,LS!$A$6:$K$87,5,0)),"",VLOOKUP($AC64,LS!$A$6:$K$87,5,0))</f>
        <v>0</v>
      </c>
      <c r="J64" s="67">
        <f>IF(ISERROR(VLOOKUP($AC64,OL!$A$6:$K$88,5,0)),"",VLOOKUP($AC64,OL!$A$6:$K$88,5,0))</f>
        <v>0</v>
      </c>
      <c r="K64" s="69" t="str">
        <f t="shared" si="4"/>
        <v>-</v>
      </c>
      <c r="L64" s="66">
        <f>IF(ISERROR(VLOOKUP($AC64,LS!$A$6:$K$87,6,0)),"",VLOOKUP($AC64,LS!$A$6:$K$87,6,0))</f>
        <v>0</v>
      </c>
      <c r="M64" s="66">
        <f>IF(ISERROR(VLOOKUP($AC64,OL!$A$6:$K$88,6,0)),"",VLOOKUP($AC64,OL!$A$6:$K$88,6,0))</f>
        <v>0</v>
      </c>
      <c r="N64" s="65" t="str">
        <f t="shared" si="5"/>
        <v>-</v>
      </c>
      <c r="O64" s="66">
        <f>IF(ISERROR(VLOOKUP($AC64,LS!$A$6:$K$87,7,0)),"",VLOOKUP($AC64,LS!$A$6:$K$87,7,0))</f>
        <v>0</v>
      </c>
      <c r="P64" s="67">
        <f>IF(ISERROR(VLOOKUP($AC64,OL!$A$6:$K$88,7,0)),"",VLOOKUP($AC64,OL!$A$6:$K$88,7,0))</f>
        <v>0</v>
      </c>
      <c r="Q64" s="69" t="str">
        <f t="shared" si="6"/>
        <v>-</v>
      </c>
      <c r="R64" s="66">
        <f>IF(ISERROR(VLOOKUP($AC64,LS!$A$6:$K$87,8,0)),"",VLOOKUP($AC64,LS!$A$6:$K$87,8,0))</f>
        <v>0</v>
      </c>
      <c r="S64" s="66">
        <f>IF(ISERROR(VLOOKUP($AC64,OL!$A$6:$K$88,8,0)),"",VLOOKUP($AC64,OL!$A$6:$K$88,8,0))</f>
        <v>0</v>
      </c>
      <c r="T64" s="65" t="str">
        <f t="shared" si="7"/>
        <v>-</v>
      </c>
      <c r="U64" s="66">
        <f>IF(ISERROR(VLOOKUP($AC64,LS!$A$6:$K$87,9,0)),"",VLOOKUP($AC64,LS!$A$6:$K$87,9,0))</f>
        <v>0</v>
      </c>
      <c r="V64" s="67">
        <f>IF(ISERROR(VLOOKUP($AC64,OL!$A$6:$K$88,9,0)),"",VLOOKUP($AC64,OL!$A$6:$K$88,9,0))</f>
        <v>0</v>
      </c>
      <c r="W64" s="69" t="str">
        <f t="shared" si="8"/>
        <v>-</v>
      </c>
      <c r="X64" s="66">
        <f>IF(ISERROR(VLOOKUP($AC64,LS!$A$6:$K$87,10,0)),"",VLOOKUP($AC64,LS!$A$6:$K$87,10,0))</f>
        <v>0</v>
      </c>
      <c r="Y64" s="66">
        <f>IF(ISERROR(VLOOKUP($AC64,OL!$A$6:$K$88,10,0)),"",VLOOKUP($AC64,OL!$A$6:$K$88,10,0))</f>
        <v>0</v>
      </c>
      <c r="Z64" s="70" t="str">
        <f t="shared" si="9"/>
        <v>-</v>
      </c>
      <c r="AA64" s="66">
        <f>IF(ISERROR(VLOOKUP($AC64,LS!$A$6:$K$87,11,0)),"",VLOOKUP($AC64,LS!$A$6:$K$87,11,0))</f>
        <v>0</v>
      </c>
      <c r="AB64" s="71">
        <f>IF(ISERROR(VLOOKUP($AC64,OL!$A$6:$K$88,11,0)),"",VLOOKUP($AC64,OL!$A$6:$K$88,11,0))</f>
        <v>0</v>
      </c>
      <c r="AC64" s="74" t="str">
        <f t="shared" si="0"/>
        <v>65</v>
      </c>
      <c r="AD64" s="12">
        <f t="shared" si="10"/>
        <v>0</v>
      </c>
      <c r="AE64" s="12">
        <f t="shared" si="10"/>
        <v>0</v>
      </c>
      <c r="AF64" t="b">
        <f t="shared" si="11"/>
        <v>1</v>
      </c>
      <c r="AG64" t="b">
        <f t="shared" si="11"/>
        <v>1</v>
      </c>
      <c r="AH64" s="92" t="str">
        <f t="shared" si="12"/>
        <v/>
      </c>
      <c r="AI64" s="92" t="e">
        <f t="shared" si="13"/>
        <v>#NUM!</v>
      </c>
      <c r="AJ64" s="92" t="e">
        <f t="shared" si="14"/>
        <v>#NUM!</v>
      </c>
    </row>
    <row r="65" spans="1:36" x14ac:dyDescent="0.25">
      <c r="A65" s="73" t="s">
        <v>125</v>
      </c>
      <c r="B65" s="65" t="str">
        <f t="shared" si="1"/>
        <v>-</v>
      </c>
      <c r="C65" s="66">
        <f>IF(ISERROR(VLOOKUP($AC65,LS!$A$6:$K$87,3,0)),"",VLOOKUP($AC65,LS!$A$6:$K$87,3,0))</f>
        <v>0</v>
      </c>
      <c r="D65" s="66">
        <f>IF(ISERROR(VLOOKUP($AC65,OL!$A$6:$K$88,3,0)),"",VLOOKUP($AC65,OL!$A$6:$K$88,3,0))</f>
        <v>0</v>
      </c>
      <c r="E65" s="65" t="str">
        <f t="shared" si="2"/>
        <v>-</v>
      </c>
      <c r="F65" s="66">
        <f>IF(ISERROR(VLOOKUP($AC65,LS!$A$6:$K$87,4,0)),"",VLOOKUP($AC65,LS!$A$6:$K$87,4,0))</f>
        <v>0</v>
      </c>
      <c r="G65" s="66">
        <f>IF(ISERROR(VLOOKUP($AC65,OL!$A$6:$K$88,4,0)),"",VLOOKUP($AC65,OL!$A$6:$K$88,4,0))</f>
        <v>0</v>
      </c>
      <c r="H65" s="65" t="str">
        <f t="shared" si="3"/>
        <v>-</v>
      </c>
      <c r="I65" s="66">
        <f>IF(ISERROR(VLOOKUP($AC65,LS!$A$6:$K$87,5,0)),"",VLOOKUP($AC65,LS!$A$6:$K$87,5,0))</f>
        <v>1</v>
      </c>
      <c r="J65" s="67">
        <f>IF(ISERROR(VLOOKUP($AC65,OL!$A$6:$K$88,5,0)),"",VLOOKUP($AC65,OL!$A$6:$K$88,5,0))</f>
        <v>0</v>
      </c>
      <c r="K65" s="69" t="str">
        <f t="shared" si="4"/>
        <v>-</v>
      </c>
      <c r="L65" s="66">
        <f>IF(ISERROR(VLOOKUP($AC65,LS!$A$6:$K$87,6,0)),"",VLOOKUP($AC65,LS!$A$6:$K$87,6,0))</f>
        <v>0</v>
      </c>
      <c r="M65" s="66">
        <f>IF(ISERROR(VLOOKUP($AC65,OL!$A$6:$K$88,6,0)),"",VLOOKUP($AC65,OL!$A$6:$K$88,6,0))</f>
        <v>0</v>
      </c>
      <c r="N65" s="65" t="str">
        <f t="shared" si="5"/>
        <v>-</v>
      </c>
      <c r="O65" s="66">
        <f>IF(ISERROR(VLOOKUP($AC65,LS!$A$6:$K$87,7,0)),"",VLOOKUP($AC65,LS!$A$6:$K$87,7,0))</f>
        <v>0</v>
      </c>
      <c r="P65" s="67">
        <f>IF(ISERROR(VLOOKUP($AC65,OL!$A$6:$K$88,7,0)),"",VLOOKUP($AC65,OL!$A$6:$K$88,7,0))</f>
        <v>0</v>
      </c>
      <c r="Q65" s="69">
        <f t="shared" si="6"/>
        <v>0</v>
      </c>
      <c r="R65" s="66">
        <f>IF(ISERROR(VLOOKUP($AC65,LS!$A$6:$K$87,8,0)),"",VLOOKUP($AC65,LS!$A$6:$K$87,8,0))</f>
        <v>0</v>
      </c>
      <c r="S65" s="66">
        <f>IF(ISERROR(VLOOKUP($AC65,OL!$A$6:$K$88,8,0)),"",VLOOKUP($AC65,OL!$A$6:$K$88,8,0))</f>
        <v>1</v>
      </c>
      <c r="T65" s="65" t="str">
        <f t="shared" si="7"/>
        <v>-</v>
      </c>
      <c r="U65" s="66">
        <f>IF(ISERROR(VLOOKUP($AC65,LS!$A$6:$K$87,9,0)),"",VLOOKUP($AC65,LS!$A$6:$K$87,9,0))</f>
        <v>0</v>
      </c>
      <c r="V65" s="67">
        <f>IF(ISERROR(VLOOKUP($AC65,OL!$A$6:$K$88,9,0)),"",VLOOKUP($AC65,OL!$A$6:$K$88,9,0))</f>
        <v>0</v>
      </c>
      <c r="W65" s="69" t="str">
        <f t="shared" si="8"/>
        <v>-</v>
      </c>
      <c r="X65" s="66">
        <f>IF(ISERROR(VLOOKUP($AC65,LS!$A$6:$K$87,10,0)),"",VLOOKUP($AC65,LS!$A$6:$K$87,10,0))</f>
        <v>0</v>
      </c>
      <c r="Y65" s="66">
        <f>IF(ISERROR(VLOOKUP($AC65,OL!$A$6:$K$88,10,0)),"",VLOOKUP($AC65,OL!$A$6:$K$88,10,0))</f>
        <v>0</v>
      </c>
      <c r="Z65" s="70">
        <f t="shared" si="9"/>
        <v>1</v>
      </c>
      <c r="AA65" s="66">
        <f>IF(ISERROR(VLOOKUP($AC65,LS!$A$6:$K$87,11,0)),"",VLOOKUP($AC65,LS!$A$6:$K$87,11,0))</f>
        <v>1</v>
      </c>
      <c r="AB65" s="71">
        <f>IF(ISERROR(VLOOKUP($AC65,OL!$A$6:$K$88,11,0)),"",VLOOKUP($AC65,OL!$A$6:$K$88,11,0))</f>
        <v>1</v>
      </c>
      <c r="AC65" s="74" t="str">
        <f t="shared" si="0"/>
        <v>66</v>
      </c>
      <c r="AD65" s="12">
        <f t="shared" si="10"/>
        <v>1</v>
      </c>
      <c r="AE65" s="12">
        <f t="shared" si="10"/>
        <v>1</v>
      </c>
      <c r="AF65" t="b">
        <f t="shared" si="11"/>
        <v>1</v>
      </c>
      <c r="AG65" t="b">
        <f t="shared" si="11"/>
        <v>1</v>
      </c>
      <c r="AH65" s="92">
        <f t="shared" si="12"/>
        <v>60</v>
      </c>
      <c r="AI65" s="92" t="e">
        <f t="shared" si="13"/>
        <v>#NUM!</v>
      </c>
      <c r="AJ65" s="92" t="e">
        <f t="shared" si="14"/>
        <v>#NUM!</v>
      </c>
    </row>
    <row r="66" spans="1:36" x14ac:dyDescent="0.25">
      <c r="A66" s="73" t="s">
        <v>126</v>
      </c>
      <c r="B66" s="65" t="str">
        <f t="shared" si="1"/>
        <v>-</v>
      </c>
      <c r="C66" s="66">
        <f>IF(ISERROR(VLOOKUP($AC66,LS!$A$6:$K$87,3,0)),"",VLOOKUP($AC66,LS!$A$6:$K$87,3,0))</f>
        <v>1</v>
      </c>
      <c r="D66" s="66">
        <f>IF(ISERROR(VLOOKUP($AC66,OL!$A$6:$K$88,3,0)),"",VLOOKUP($AC66,OL!$A$6:$K$88,3,0))</f>
        <v>0</v>
      </c>
      <c r="E66" s="65" t="str">
        <f t="shared" si="2"/>
        <v>-</v>
      </c>
      <c r="F66" s="66">
        <f>IF(ISERROR(VLOOKUP($AC66,LS!$A$6:$K$87,4,0)),"",VLOOKUP($AC66,LS!$A$6:$K$87,4,0))</f>
        <v>0</v>
      </c>
      <c r="G66" s="66">
        <f>IF(ISERROR(VLOOKUP($AC66,OL!$A$6:$K$88,4,0)),"",VLOOKUP($AC66,OL!$A$6:$K$88,4,0))</f>
        <v>0</v>
      </c>
      <c r="H66" s="65" t="str">
        <f t="shared" si="3"/>
        <v>-</v>
      </c>
      <c r="I66" s="66">
        <f>IF(ISERROR(VLOOKUP($AC66,LS!$A$6:$K$87,5,0)),"",VLOOKUP($AC66,LS!$A$6:$K$87,5,0))</f>
        <v>2</v>
      </c>
      <c r="J66" s="67">
        <f>IF(ISERROR(VLOOKUP($AC66,OL!$A$6:$K$88,5,0)),"",VLOOKUP($AC66,OL!$A$6:$K$88,5,0))</f>
        <v>0</v>
      </c>
      <c r="K66" s="69">
        <f t="shared" si="4"/>
        <v>1</v>
      </c>
      <c r="L66" s="66">
        <f>IF(ISERROR(VLOOKUP($AC66,LS!$A$6:$K$87,6,0)),"",VLOOKUP($AC66,LS!$A$6:$K$87,6,0))</f>
        <v>1</v>
      </c>
      <c r="M66" s="66">
        <f>IF(ISERROR(VLOOKUP($AC66,OL!$A$6:$K$88,6,0)),"",VLOOKUP($AC66,OL!$A$6:$K$88,6,0))</f>
        <v>1</v>
      </c>
      <c r="N66" s="65" t="str">
        <f t="shared" si="5"/>
        <v>-</v>
      </c>
      <c r="O66" s="66">
        <f>IF(ISERROR(VLOOKUP($AC66,LS!$A$6:$K$87,7,0)),"",VLOOKUP($AC66,LS!$A$6:$K$87,7,0))</f>
        <v>0</v>
      </c>
      <c r="P66" s="67">
        <f>IF(ISERROR(VLOOKUP($AC66,OL!$A$6:$K$88,7,0)),"",VLOOKUP($AC66,OL!$A$6:$K$88,7,0))</f>
        <v>0</v>
      </c>
      <c r="Q66" s="69">
        <f t="shared" si="6"/>
        <v>1.6666666666666667</v>
      </c>
      <c r="R66" s="66">
        <f>IF(ISERROR(VLOOKUP($AC66,LS!$A$6:$K$87,8,0)),"",VLOOKUP($AC66,LS!$A$6:$K$87,8,0))</f>
        <v>5</v>
      </c>
      <c r="S66" s="66">
        <f>IF(ISERROR(VLOOKUP($AC66,OL!$A$6:$K$88,8,0)),"",VLOOKUP($AC66,OL!$A$6:$K$88,8,0))</f>
        <v>3</v>
      </c>
      <c r="T66" s="65" t="str">
        <f t="shared" si="7"/>
        <v>-</v>
      </c>
      <c r="U66" s="66">
        <f>IF(ISERROR(VLOOKUP($AC66,LS!$A$6:$K$87,9,0)),"",VLOOKUP($AC66,LS!$A$6:$K$87,9,0))</f>
        <v>1</v>
      </c>
      <c r="V66" s="67">
        <f>IF(ISERROR(VLOOKUP($AC66,OL!$A$6:$K$88,9,0)),"",VLOOKUP($AC66,OL!$A$6:$K$88,9,0))</f>
        <v>0</v>
      </c>
      <c r="W66" s="69" t="str">
        <f t="shared" si="8"/>
        <v>-</v>
      </c>
      <c r="X66" s="66">
        <f>IF(ISERROR(VLOOKUP($AC66,LS!$A$6:$K$87,10,0)),"",VLOOKUP($AC66,LS!$A$6:$K$87,10,0))</f>
        <v>1</v>
      </c>
      <c r="Y66" s="66">
        <f>IF(ISERROR(VLOOKUP($AC66,OL!$A$6:$K$88,10,0)),"",VLOOKUP($AC66,OL!$A$6:$K$88,10,0))</f>
        <v>0</v>
      </c>
      <c r="Z66" s="70">
        <f t="shared" si="9"/>
        <v>2.75</v>
      </c>
      <c r="AA66" s="66">
        <f>IF(ISERROR(VLOOKUP($AC66,LS!$A$6:$K$87,11,0)),"",VLOOKUP($AC66,LS!$A$6:$K$87,11,0))</f>
        <v>11</v>
      </c>
      <c r="AB66" s="71">
        <f>IF(ISERROR(VLOOKUP($AC66,OL!$A$6:$K$88,11,0)),"",VLOOKUP($AC66,OL!$A$6:$K$88,11,0))</f>
        <v>4</v>
      </c>
      <c r="AC66" s="74" t="str">
        <f t="shared" si="0"/>
        <v>68</v>
      </c>
      <c r="AD66" s="12">
        <f t="shared" si="10"/>
        <v>11</v>
      </c>
      <c r="AE66" s="12">
        <f t="shared" si="10"/>
        <v>4</v>
      </c>
      <c r="AF66" t="b">
        <f t="shared" si="11"/>
        <v>1</v>
      </c>
      <c r="AG66" t="b">
        <f t="shared" si="11"/>
        <v>1</v>
      </c>
      <c r="AH66" s="92">
        <f t="shared" si="12"/>
        <v>61</v>
      </c>
      <c r="AI66" s="92" t="e">
        <f t="shared" si="13"/>
        <v>#NUM!</v>
      </c>
      <c r="AJ66" s="92" t="e">
        <f t="shared" si="14"/>
        <v>#NUM!</v>
      </c>
    </row>
    <row r="67" spans="1:36" x14ac:dyDescent="0.25">
      <c r="A67" s="73" t="s">
        <v>127</v>
      </c>
      <c r="B67" s="65" t="str">
        <f t="shared" si="1"/>
        <v>-</v>
      </c>
      <c r="C67" s="66">
        <f>IF(ISERROR(VLOOKUP($AC67,LS!$A$6:$K$87,3,0)),"",VLOOKUP($AC67,LS!$A$6:$K$87,3,0))</f>
        <v>0</v>
      </c>
      <c r="D67" s="66">
        <f>IF(ISERROR(VLOOKUP($AC67,OL!$A$6:$K$88,3,0)),"",VLOOKUP($AC67,OL!$A$6:$K$88,3,0))</f>
        <v>0</v>
      </c>
      <c r="E67" s="65" t="str">
        <f t="shared" si="2"/>
        <v>-</v>
      </c>
      <c r="F67" s="66">
        <f>IF(ISERROR(VLOOKUP($AC67,LS!$A$6:$K$87,4,0)),"",VLOOKUP($AC67,LS!$A$6:$K$87,4,0))</f>
        <v>0</v>
      </c>
      <c r="G67" s="66">
        <f>IF(ISERROR(VLOOKUP($AC67,OL!$A$6:$K$88,4,0)),"",VLOOKUP($AC67,OL!$A$6:$K$88,4,0))</f>
        <v>0</v>
      </c>
      <c r="H67" s="65" t="str">
        <f t="shared" si="3"/>
        <v>-</v>
      </c>
      <c r="I67" s="66">
        <f>IF(ISERROR(VLOOKUP($AC67,LS!$A$6:$K$87,5,0)),"",VLOOKUP($AC67,LS!$A$6:$K$87,5,0))</f>
        <v>0</v>
      </c>
      <c r="J67" s="67">
        <f>IF(ISERROR(VLOOKUP($AC67,OL!$A$6:$K$88,5,0)),"",VLOOKUP($AC67,OL!$A$6:$K$88,5,0))</f>
        <v>0</v>
      </c>
      <c r="K67" s="69" t="str">
        <f t="shared" si="4"/>
        <v>-</v>
      </c>
      <c r="L67" s="66">
        <f>IF(ISERROR(VLOOKUP($AC67,LS!$A$6:$K$87,6,0)),"",VLOOKUP($AC67,LS!$A$6:$K$87,6,0))</f>
        <v>0</v>
      </c>
      <c r="M67" s="66">
        <f>IF(ISERROR(VLOOKUP($AC67,OL!$A$6:$K$88,6,0)),"",VLOOKUP($AC67,OL!$A$6:$K$88,6,0))</f>
        <v>0</v>
      </c>
      <c r="N67" s="65" t="str">
        <f t="shared" si="5"/>
        <v>-</v>
      </c>
      <c r="O67" s="66">
        <f>IF(ISERROR(VLOOKUP($AC67,LS!$A$6:$K$87,7,0)),"",VLOOKUP($AC67,LS!$A$6:$K$87,7,0))</f>
        <v>0</v>
      </c>
      <c r="P67" s="67">
        <f>IF(ISERROR(VLOOKUP($AC67,OL!$A$6:$K$88,7,0)),"",VLOOKUP($AC67,OL!$A$6:$K$88,7,0))</f>
        <v>0</v>
      </c>
      <c r="Q67" s="69" t="str">
        <f t="shared" si="6"/>
        <v>-</v>
      </c>
      <c r="R67" s="66">
        <f>IF(ISERROR(VLOOKUP($AC67,LS!$A$6:$K$87,8,0)),"",VLOOKUP($AC67,LS!$A$6:$K$87,8,0))</f>
        <v>0</v>
      </c>
      <c r="S67" s="66">
        <f>IF(ISERROR(VLOOKUP($AC67,OL!$A$6:$K$88,8,0)),"",VLOOKUP($AC67,OL!$A$6:$K$88,8,0))</f>
        <v>0</v>
      </c>
      <c r="T67" s="65" t="str">
        <f t="shared" si="7"/>
        <v>-</v>
      </c>
      <c r="U67" s="66">
        <f>IF(ISERROR(VLOOKUP($AC67,LS!$A$6:$K$87,9,0)),"",VLOOKUP($AC67,LS!$A$6:$K$87,9,0))</f>
        <v>0</v>
      </c>
      <c r="V67" s="67">
        <f>IF(ISERROR(VLOOKUP($AC67,OL!$A$6:$K$88,9,0)),"",VLOOKUP($AC67,OL!$A$6:$K$88,9,0))</f>
        <v>0</v>
      </c>
      <c r="W67" s="69" t="str">
        <f t="shared" si="8"/>
        <v>-</v>
      </c>
      <c r="X67" s="66">
        <f>IF(ISERROR(VLOOKUP($AC67,LS!$A$6:$K$87,10,0)),"",VLOOKUP($AC67,LS!$A$6:$K$87,10,0))</f>
        <v>0</v>
      </c>
      <c r="Y67" s="66">
        <f>IF(ISERROR(VLOOKUP($AC67,OL!$A$6:$K$88,10,0)),"",VLOOKUP($AC67,OL!$A$6:$K$88,10,0))</f>
        <v>0</v>
      </c>
      <c r="Z67" s="70" t="str">
        <f t="shared" si="9"/>
        <v>-</v>
      </c>
      <c r="AA67" s="66">
        <f>IF(ISERROR(VLOOKUP($AC67,LS!$A$6:$K$87,11,0)),"",VLOOKUP($AC67,LS!$A$6:$K$87,11,0))</f>
        <v>0</v>
      </c>
      <c r="AB67" s="71">
        <f>IF(ISERROR(VLOOKUP($AC67,OL!$A$6:$K$88,11,0)),"",VLOOKUP($AC67,OL!$A$6:$K$88,11,0))</f>
        <v>0</v>
      </c>
      <c r="AC67" s="74" t="str">
        <f t="shared" si="0"/>
        <v>71</v>
      </c>
      <c r="AD67" s="12">
        <f t="shared" si="10"/>
        <v>0</v>
      </c>
      <c r="AE67" s="12">
        <f t="shared" si="10"/>
        <v>0</v>
      </c>
      <c r="AF67" t="b">
        <f t="shared" si="11"/>
        <v>1</v>
      </c>
      <c r="AG67" t="b">
        <f t="shared" si="11"/>
        <v>1</v>
      </c>
      <c r="AH67" s="92" t="str">
        <f t="shared" si="12"/>
        <v/>
      </c>
      <c r="AI67" s="92" t="e">
        <f t="shared" si="13"/>
        <v>#NUM!</v>
      </c>
      <c r="AJ67" s="92" t="e">
        <f t="shared" si="14"/>
        <v>#NUM!</v>
      </c>
    </row>
    <row r="68" spans="1:36" x14ac:dyDescent="0.25">
      <c r="A68" s="73" t="s">
        <v>128</v>
      </c>
      <c r="B68" s="65" t="str">
        <f t="shared" si="1"/>
        <v>-</v>
      </c>
      <c r="C68" s="66">
        <f>IF(ISERROR(VLOOKUP($AC68,LS!$A$6:$K$87,3,0)),"",VLOOKUP($AC68,LS!$A$6:$K$87,3,0))</f>
        <v>0</v>
      </c>
      <c r="D68" s="66">
        <f>IF(ISERROR(VLOOKUP($AC68,OL!$A$6:$K$88,3,0)),"",VLOOKUP($AC68,OL!$A$6:$K$88,3,0))</f>
        <v>0</v>
      </c>
      <c r="E68" s="65" t="str">
        <f t="shared" si="2"/>
        <v>-</v>
      </c>
      <c r="F68" s="66">
        <f>IF(ISERROR(VLOOKUP($AC68,LS!$A$6:$K$87,4,0)),"",VLOOKUP($AC68,LS!$A$6:$K$87,4,0))</f>
        <v>0</v>
      </c>
      <c r="G68" s="66">
        <f>IF(ISERROR(VLOOKUP($AC68,OL!$A$6:$K$88,4,0)),"",VLOOKUP($AC68,OL!$A$6:$K$88,4,0))</f>
        <v>0</v>
      </c>
      <c r="H68" s="65" t="str">
        <f t="shared" si="3"/>
        <v>-</v>
      </c>
      <c r="I68" s="66">
        <f>IF(ISERROR(VLOOKUP($AC68,LS!$A$6:$K$87,5,0)),"",VLOOKUP($AC68,LS!$A$6:$K$87,5,0))</f>
        <v>0</v>
      </c>
      <c r="J68" s="67">
        <f>IF(ISERROR(VLOOKUP($AC68,OL!$A$6:$K$88,5,0)),"",VLOOKUP($AC68,OL!$A$6:$K$88,5,0))</f>
        <v>0</v>
      </c>
      <c r="K68" s="69" t="str">
        <f t="shared" si="4"/>
        <v>-</v>
      </c>
      <c r="L68" s="66">
        <f>IF(ISERROR(VLOOKUP($AC68,LS!$A$6:$K$87,6,0)),"",VLOOKUP($AC68,LS!$A$6:$K$87,6,0))</f>
        <v>0</v>
      </c>
      <c r="M68" s="66">
        <f>IF(ISERROR(VLOOKUP($AC68,OL!$A$6:$K$88,6,0)),"",VLOOKUP($AC68,OL!$A$6:$K$88,6,0))</f>
        <v>0</v>
      </c>
      <c r="N68" s="65" t="str">
        <f t="shared" si="5"/>
        <v>-</v>
      </c>
      <c r="O68" s="66">
        <f>IF(ISERROR(VLOOKUP($AC68,LS!$A$6:$K$87,7,0)),"",VLOOKUP($AC68,LS!$A$6:$K$87,7,0))</f>
        <v>0</v>
      </c>
      <c r="P68" s="67">
        <f>IF(ISERROR(VLOOKUP($AC68,OL!$A$6:$K$88,7,0)),"",VLOOKUP($AC68,OL!$A$6:$K$88,7,0))</f>
        <v>0</v>
      </c>
      <c r="Q68" s="69" t="str">
        <f t="shared" si="6"/>
        <v>-</v>
      </c>
      <c r="R68" s="66">
        <f>IF(ISERROR(VLOOKUP($AC68,LS!$A$6:$K$87,8,0)),"",VLOOKUP($AC68,LS!$A$6:$K$87,8,0))</f>
        <v>0</v>
      </c>
      <c r="S68" s="66">
        <f>IF(ISERROR(VLOOKUP($AC68,OL!$A$6:$K$88,8,0)),"",VLOOKUP($AC68,OL!$A$6:$K$88,8,0))</f>
        <v>0</v>
      </c>
      <c r="T68" s="65" t="str">
        <f t="shared" si="7"/>
        <v>-</v>
      </c>
      <c r="U68" s="66">
        <f>IF(ISERROR(VLOOKUP($AC68,LS!$A$6:$K$87,9,0)),"",VLOOKUP($AC68,LS!$A$6:$K$87,9,0))</f>
        <v>0</v>
      </c>
      <c r="V68" s="67">
        <f>IF(ISERROR(VLOOKUP($AC68,OL!$A$6:$K$88,9,0)),"",VLOOKUP($AC68,OL!$A$6:$K$88,9,0))</f>
        <v>0</v>
      </c>
      <c r="W68" s="69" t="str">
        <f t="shared" si="8"/>
        <v>-</v>
      </c>
      <c r="X68" s="66">
        <f>IF(ISERROR(VLOOKUP($AC68,LS!$A$6:$K$87,10,0)),"",VLOOKUP($AC68,LS!$A$6:$K$87,10,0))</f>
        <v>0</v>
      </c>
      <c r="Y68" s="66">
        <f>IF(ISERROR(VLOOKUP($AC68,OL!$A$6:$K$88,10,0)),"",VLOOKUP($AC68,OL!$A$6:$K$88,10,0))</f>
        <v>0</v>
      </c>
      <c r="Z68" s="70" t="str">
        <f t="shared" si="9"/>
        <v>-</v>
      </c>
      <c r="AA68" s="66">
        <f>IF(ISERROR(VLOOKUP($AC68,LS!$A$6:$K$87,11,0)),"",VLOOKUP($AC68,LS!$A$6:$K$87,11,0))</f>
        <v>0</v>
      </c>
      <c r="AB68" s="71">
        <f>IF(ISERROR(VLOOKUP($AC68,OL!$A$6:$K$88,11,0)),"",VLOOKUP($AC68,OL!$A$6:$K$88,11,0))</f>
        <v>0</v>
      </c>
      <c r="AC68" s="74" t="str">
        <f t="shared" si="0"/>
        <v>73</v>
      </c>
      <c r="AD68" s="12">
        <f t="shared" si="10"/>
        <v>0</v>
      </c>
      <c r="AE68" s="12">
        <f t="shared" si="10"/>
        <v>0</v>
      </c>
      <c r="AF68" t="b">
        <f t="shared" si="11"/>
        <v>1</v>
      </c>
      <c r="AG68" t="b">
        <f t="shared" si="11"/>
        <v>1</v>
      </c>
      <c r="AH68" s="92" t="str">
        <f t="shared" si="12"/>
        <v/>
      </c>
      <c r="AI68" s="92" t="e">
        <f t="shared" si="13"/>
        <v>#NUM!</v>
      </c>
      <c r="AJ68" s="92" t="e">
        <f t="shared" si="14"/>
        <v>#NUM!</v>
      </c>
    </row>
    <row r="69" spans="1:36" x14ac:dyDescent="0.25">
      <c r="A69" s="73" t="s">
        <v>129</v>
      </c>
      <c r="B69" s="65" t="str">
        <f t="shared" si="1"/>
        <v>-</v>
      </c>
      <c r="C69" s="66">
        <f>IF(ISERROR(VLOOKUP($AC69,LS!$A$6:$K$87,3,0)),"",VLOOKUP($AC69,LS!$A$6:$K$87,3,0))</f>
        <v>0</v>
      </c>
      <c r="D69" s="66">
        <f>IF(ISERROR(VLOOKUP($AC69,OL!$A$6:$K$88,3,0)),"",VLOOKUP($AC69,OL!$A$6:$K$88,3,0))</f>
        <v>0</v>
      </c>
      <c r="E69" s="65" t="str">
        <f t="shared" si="2"/>
        <v>-</v>
      </c>
      <c r="F69" s="66">
        <f>IF(ISERROR(VLOOKUP($AC69,LS!$A$6:$K$87,4,0)),"",VLOOKUP($AC69,LS!$A$6:$K$87,4,0))</f>
        <v>0</v>
      </c>
      <c r="G69" s="66">
        <f>IF(ISERROR(VLOOKUP($AC69,OL!$A$6:$K$88,4,0)),"",VLOOKUP($AC69,OL!$A$6:$K$88,4,0))</f>
        <v>0</v>
      </c>
      <c r="H69" s="65" t="str">
        <f t="shared" si="3"/>
        <v>-</v>
      </c>
      <c r="I69" s="66">
        <f>IF(ISERROR(VLOOKUP($AC69,LS!$A$6:$K$87,5,0)),"",VLOOKUP($AC69,LS!$A$6:$K$87,5,0))</f>
        <v>0</v>
      </c>
      <c r="J69" s="67">
        <f>IF(ISERROR(VLOOKUP($AC69,OL!$A$6:$K$88,5,0)),"",VLOOKUP($AC69,OL!$A$6:$K$88,5,0))</f>
        <v>0</v>
      </c>
      <c r="K69" s="69" t="str">
        <f t="shared" si="4"/>
        <v>-</v>
      </c>
      <c r="L69" s="66">
        <f>IF(ISERROR(VLOOKUP($AC69,LS!$A$6:$K$87,6,0)),"",VLOOKUP($AC69,LS!$A$6:$K$87,6,0))</f>
        <v>0</v>
      </c>
      <c r="M69" s="66">
        <f>IF(ISERROR(VLOOKUP($AC69,OL!$A$6:$K$88,6,0)),"",VLOOKUP($AC69,OL!$A$6:$K$88,6,0))</f>
        <v>0</v>
      </c>
      <c r="N69" s="65" t="str">
        <f t="shared" si="5"/>
        <v>-</v>
      </c>
      <c r="O69" s="66">
        <f>IF(ISERROR(VLOOKUP($AC69,LS!$A$6:$K$87,7,0)),"",VLOOKUP($AC69,LS!$A$6:$K$87,7,0))</f>
        <v>0</v>
      </c>
      <c r="P69" s="67">
        <f>IF(ISERROR(VLOOKUP($AC69,OL!$A$6:$K$88,7,0)),"",VLOOKUP($AC69,OL!$A$6:$K$88,7,0))</f>
        <v>0</v>
      </c>
      <c r="Q69" s="69" t="str">
        <f t="shared" si="6"/>
        <v>-</v>
      </c>
      <c r="R69" s="66">
        <f>IF(ISERROR(VLOOKUP($AC69,LS!$A$6:$K$87,8,0)),"",VLOOKUP($AC69,LS!$A$6:$K$87,8,0))</f>
        <v>0</v>
      </c>
      <c r="S69" s="66">
        <f>IF(ISERROR(VLOOKUP($AC69,OL!$A$6:$K$88,8,0)),"",VLOOKUP($AC69,OL!$A$6:$K$88,8,0))</f>
        <v>0</v>
      </c>
      <c r="T69" s="65" t="str">
        <f t="shared" si="7"/>
        <v>-</v>
      </c>
      <c r="U69" s="66">
        <f>IF(ISERROR(VLOOKUP($AC69,LS!$A$6:$K$87,9,0)),"",VLOOKUP($AC69,LS!$A$6:$K$87,9,0))</f>
        <v>0</v>
      </c>
      <c r="V69" s="67">
        <f>IF(ISERROR(VLOOKUP($AC69,OL!$A$6:$K$88,9,0)),"",VLOOKUP($AC69,OL!$A$6:$K$88,9,0))</f>
        <v>0</v>
      </c>
      <c r="W69" s="69" t="str">
        <f t="shared" si="8"/>
        <v>-</v>
      </c>
      <c r="X69" s="66">
        <f>IF(ISERROR(VLOOKUP($AC69,LS!$A$6:$K$87,10,0)),"",VLOOKUP($AC69,LS!$A$6:$K$87,10,0))</f>
        <v>0</v>
      </c>
      <c r="Y69" s="66">
        <f>IF(ISERROR(VLOOKUP($AC69,OL!$A$6:$K$88,10,0)),"",VLOOKUP($AC69,OL!$A$6:$K$88,10,0))</f>
        <v>0</v>
      </c>
      <c r="Z69" s="70" t="str">
        <f t="shared" si="9"/>
        <v>-</v>
      </c>
      <c r="AA69" s="66">
        <f>IF(ISERROR(VLOOKUP($AC69,LS!$A$6:$K$87,11,0)),"",VLOOKUP($AC69,LS!$A$6:$K$87,11,0))</f>
        <v>0</v>
      </c>
      <c r="AB69" s="71">
        <f>IF(ISERROR(VLOOKUP($AC69,OL!$A$6:$K$88,11,0)),"",VLOOKUP($AC69,OL!$A$6:$K$88,11,0))</f>
        <v>0</v>
      </c>
      <c r="AC69" s="74" t="str">
        <f t="shared" si="0"/>
        <v>75</v>
      </c>
      <c r="AD69" s="12">
        <f t="shared" si="10"/>
        <v>0</v>
      </c>
      <c r="AE69" s="12">
        <f t="shared" si="10"/>
        <v>0</v>
      </c>
      <c r="AF69" t="b">
        <f t="shared" si="11"/>
        <v>1</v>
      </c>
      <c r="AG69" t="b">
        <f t="shared" si="11"/>
        <v>1</v>
      </c>
      <c r="AH69" s="92" t="str">
        <f t="shared" si="12"/>
        <v/>
      </c>
      <c r="AI69" s="92" t="e">
        <f t="shared" si="13"/>
        <v>#NUM!</v>
      </c>
      <c r="AJ69" s="92" t="e">
        <f t="shared" si="14"/>
        <v>#NUM!</v>
      </c>
    </row>
    <row r="70" spans="1:36" x14ac:dyDescent="0.25">
      <c r="A70" s="73" t="s">
        <v>52</v>
      </c>
      <c r="B70" s="65" t="str">
        <f t="shared" si="1"/>
        <v>-</v>
      </c>
      <c r="C70" s="66">
        <f>IF(ISERROR(VLOOKUP($AC70,LS!$A$6:$K$87,3,0)),"",VLOOKUP($AC70,LS!$A$6:$K$87,3,0))</f>
        <v>0</v>
      </c>
      <c r="D70" s="66">
        <f>IF(ISERROR(VLOOKUP($AC70,OL!$A$6:$K$88,3,0)),"",VLOOKUP($AC70,OL!$A$6:$K$88,3,0))</f>
        <v>0</v>
      </c>
      <c r="E70" s="65" t="str">
        <f t="shared" si="2"/>
        <v>-</v>
      </c>
      <c r="F70" s="66">
        <f>IF(ISERROR(VLOOKUP($AC70,LS!$A$6:$K$87,4,0)),"",VLOOKUP($AC70,LS!$A$6:$K$87,4,0))</f>
        <v>0</v>
      </c>
      <c r="G70" s="66">
        <f>IF(ISERROR(VLOOKUP($AC70,OL!$A$6:$K$88,4,0)),"",VLOOKUP($AC70,OL!$A$6:$K$88,4,0))</f>
        <v>0</v>
      </c>
      <c r="H70" s="65" t="str">
        <f t="shared" si="3"/>
        <v>-</v>
      </c>
      <c r="I70" s="66">
        <f>IF(ISERROR(VLOOKUP($AC70,LS!$A$6:$K$87,5,0)),"",VLOOKUP($AC70,LS!$A$6:$K$87,5,0))</f>
        <v>0</v>
      </c>
      <c r="J70" s="67">
        <f>IF(ISERROR(VLOOKUP($AC70,OL!$A$6:$K$88,5,0)),"",VLOOKUP($AC70,OL!$A$6:$K$88,5,0))</f>
        <v>0</v>
      </c>
      <c r="K70" s="69" t="str">
        <f t="shared" si="4"/>
        <v>-</v>
      </c>
      <c r="L70" s="66">
        <f>IF(ISERROR(VLOOKUP($AC70,LS!$A$6:$K$87,6,0)),"",VLOOKUP($AC70,LS!$A$6:$K$87,6,0))</f>
        <v>0</v>
      </c>
      <c r="M70" s="66">
        <f>IF(ISERROR(VLOOKUP($AC70,OL!$A$6:$K$88,6,0)),"",VLOOKUP($AC70,OL!$A$6:$K$88,6,0))</f>
        <v>0</v>
      </c>
      <c r="N70" s="65" t="str">
        <f t="shared" si="5"/>
        <v>-</v>
      </c>
      <c r="O70" s="66">
        <f>IF(ISERROR(VLOOKUP($AC70,LS!$A$6:$K$87,7,0)),"",VLOOKUP($AC70,LS!$A$6:$K$87,7,0))</f>
        <v>0</v>
      </c>
      <c r="P70" s="67">
        <f>IF(ISERROR(VLOOKUP($AC70,OL!$A$6:$K$88,7,0)),"",VLOOKUP($AC70,OL!$A$6:$K$88,7,0))</f>
        <v>0</v>
      </c>
      <c r="Q70" s="69" t="str">
        <f t="shared" si="6"/>
        <v>-</v>
      </c>
      <c r="R70" s="66">
        <f>IF(ISERROR(VLOOKUP($AC70,LS!$A$6:$K$87,8,0)),"",VLOOKUP($AC70,LS!$A$6:$K$87,8,0))</f>
        <v>0</v>
      </c>
      <c r="S70" s="66">
        <f>IF(ISERROR(VLOOKUP($AC70,OL!$A$6:$K$88,8,0)),"",VLOOKUP($AC70,OL!$A$6:$K$88,8,0))</f>
        <v>0</v>
      </c>
      <c r="T70" s="65" t="str">
        <f t="shared" si="7"/>
        <v>-</v>
      </c>
      <c r="U70" s="66">
        <f>IF(ISERROR(VLOOKUP($AC70,LS!$A$6:$K$87,9,0)),"",VLOOKUP($AC70,LS!$A$6:$K$87,9,0))</f>
        <v>0</v>
      </c>
      <c r="V70" s="67">
        <f>IF(ISERROR(VLOOKUP($AC70,OL!$A$6:$K$88,9,0)),"",VLOOKUP($AC70,OL!$A$6:$K$88,9,0))</f>
        <v>0</v>
      </c>
      <c r="W70" s="69" t="str">
        <f t="shared" si="8"/>
        <v>-</v>
      </c>
      <c r="X70" s="66">
        <f>IF(ISERROR(VLOOKUP($AC70,LS!$A$6:$K$87,10,0)),"",VLOOKUP($AC70,LS!$A$6:$K$87,10,0))</f>
        <v>0</v>
      </c>
      <c r="Y70" s="66">
        <f>IF(ISERROR(VLOOKUP($AC70,OL!$A$6:$K$88,10,0)),"",VLOOKUP($AC70,OL!$A$6:$K$88,10,0))</f>
        <v>0</v>
      </c>
      <c r="Z70" s="70" t="str">
        <f t="shared" si="9"/>
        <v>-</v>
      </c>
      <c r="AA70" s="66">
        <f>IF(ISERROR(VLOOKUP($AC70,LS!$A$6:$K$87,11,0)),"",VLOOKUP($AC70,LS!$A$6:$K$87,11,0))</f>
        <v>0</v>
      </c>
      <c r="AB70" s="71">
        <f>IF(ISERROR(VLOOKUP($AC70,OL!$A$6:$K$88,11,0)),"",VLOOKUP($AC70,OL!$A$6:$K$88,11,0))</f>
        <v>0</v>
      </c>
      <c r="AC70" s="74" t="str">
        <f t="shared" ref="AC70:AC83" si="15">LEFT(A70,2)</f>
        <v>76</v>
      </c>
      <c r="AD70" s="12">
        <f t="shared" si="10"/>
        <v>0</v>
      </c>
      <c r="AE70" s="12">
        <f t="shared" si="10"/>
        <v>0</v>
      </c>
      <c r="AF70" t="b">
        <f t="shared" si="11"/>
        <v>1</v>
      </c>
      <c r="AG70" t="b">
        <f t="shared" si="11"/>
        <v>1</v>
      </c>
      <c r="AH70" s="92" t="str">
        <f t="shared" si="12"/>
        <v/>
      </c>
      <c r="AI70" s="92" t="e">
        <f t="shared" si="13"/>
        <v>#NUM!</v>
      </c>
      <c r="AJ70" s="92" t="e">
        <f t="shared" si="14"/>
        <v>#NUM!</v>
      </c>
    </row>
    <row r="71" spans="1:36" x14ac:dyDescent="0.25">
      <c r="A71" s="73" t="s">
        <v>53</v>
      </c>
      <c r="B71" s="65" t="str">
        <f t="shared" ref="B71:B83" si="16">IFERROR(C71/D71,"-")</f>
        <v>-</v>
      </c>
      <c r="C71" s="66">
        <f>IF(ISERROR(VLOOKUP($AC71,LS!$A$6:$K$87,3,0)),"",VLOOKUP($AC71,LS!$A$6:$K$87,3,0))</f>
        <v>0</v>
      </c>
      <c r="D71" s="66">
        <f>IF(ISERROR(VLOOKUP($AC71,OL!$A$6:$K$88,3,0)),"",VLOOKUP($AC71,OL!$A$6:$K$88,3,0))</f>
        <v>0</v>
      </c>
      <c r="E71" s="65" t="str">
        <f t="shared" ref="E71:E83" si="17">IFERROR(F71/G71,"-")</f>
        <v>-</v>
      </c>
      <c r="F71" s="66">
        <f>IF(ISERROR(VLOOKUP($AC71,LS!$A$6:$K$87,4,0)),"",VLOOKUP($AC71,LS!$A$6:$K$87,4,0))</f>
        <v>0</v>
      </c>
      <c r="G71" s="66">
        <f>IF(ISERROR(VLOOKUP($AC71,OL!$A$6:$K$88,4,0)),"",VLOOKUP($AC71,OL!$A$6:$K$88,4,0))</f>
        <v>0</v>
      </c>
      <c r="H71" s="65">
        <f t="shared" ref="H71:H83" si="18">IFERROR(I71/J71,"-")</f>
        <v>0</v>
      </c>
      <c r="I71" s="66">
        <f>IF(ISERROR(VLOOKUP($AC71,LS!$A$6:$K$87,5,0)),"",VLOOKUP($AC71,LS!$A$6:$K$87,5,0))</f>
        <v>0</v>
      </c>
      <c r="J71" s="67">
        <f>IF(ISERROR(VLOOKUP($AC71,OL!$A$6:$K$88,5,0)),"",VLOOKUP($AC71,OL!$A$6:$K$88,5,0))</f>
        <v>1</v>
      </c>
      <c r="K71" s="69" t="str">
        <f t="shared" ref="K71:K83" si="19">IFERROR(L71/M71,"-")</f>
        <v>-</v>
      </c>
      <c r="L71" s="66">
        <f>IF(ISERROR(VLOOKUP($AC71,LS!$A$6:$K$87,6,0)),"",VLOOKUP($AC71,LS!$A$6:$K$87,6,0))</f>
        <v>0</v>
      </c>
      <c r="M71" s="66">
        <f>IF(ISERROR(VLOOKUP($AC71,OL!$A$6:$K$88,6,0)),"",VLOOKUP($AC71,OL!$A$6:$K$88,6,0))</f>
        <v>0</v>
      </c>
      <c r="N71" s="65" t="str">
        <f t="shared" ref="N71:N83" si="20">IFERROR(O71/P71,"-")</f>
        <v>-</v>
      </c>
      <c r="O71" s="66">
        <f>IF(ISERROR(VLOOKUP($AC71,LS!$A$6:$K$87,7,0)),"",VLOOKUP($AC71,LS!$A$6:$K$87,7,0))</f>
        <v>0</v>
      </c>
      <c r="P71" s="67">
        <f>IF(ISERROR(VLOOKUP($AC71,OL!$A$6:$K$88,7,0)),"",VLOOKUP($AC71,OL!$A$6:$K$88,7,0))</f>
        <v>0</v>
      </c>
      <c r="Q71" s="69" t="str">
        <f t="shared" ref="Q71:Q83" si="21">IFERROR(R71/S71,"-")</f>
        <v>-</v>
      </c>
      <c r="R71" s="66">
        <f>IF(ISERROR(VLOOKUP($AC71,LS!$A$6:$K$87,8,0)),"",VLOOKUP($AC71,LS!$A$6:$K$87,8,0))</f>
        <v>0</v>
      </c>
      <c r="S71" s="66">
        <f>IF(ISERROR(VLOOKUP($AC71,OL!$A$6:$K$88,8,0)),"",VLOOKUP($AC71,OL!$A$6:$K$88,8,0))</f>
        <v>0</v>
      </c>
      <c r="T71" s="65" t="str">
        <f t="shared" ref="T71:T83" si="22">IFERROR(U71/V71,"-")</f>
        <v>-</v>
      </c>
      <c r="U71" s="66">
        <f>IF(ISERROR(VLOOKUP($AC71,LS!$A$6:$K$87,9,0)),"",VLOOKUP($AC71,LS!$A$6:$K$87,9,0))</f>
        <v>0</v>
      </c>
      <c r="V71" s="67">
        <f>IF(ISERROR(VLOOKUP($AC71,OL!$A$6:$K$88,9,0)),"",VLOOKUP($AC71,OL!$A$6:$K$88,9,0))</f>
        <v>0</v>
      </c>
      <c r="W71" s="69" t="str">
        <f t="shared" ref="W71:W83" si="23">IFERROR(X71/Y71,"-")</f>
        <v>-</v>
      </c>
      <c r="X71" s="66">
        <f>IF(ISERROR(VLOOKUP($AC71,LS!$A$6:$K$87,10,0)),"",VLOOKUP($AC71,LS!$A$6:$K$87,10,0))</f>
        <v>0</v>
      </c>
      <c r="Y71" s="66">
        <f>IF(ISERROR(VLOOKUP($AC71,OL!$A$6:$K$88,10,0)),"",VLOOKUP($AC71,OL!$A$6:$K$88,10,0))</f>
        <v>0</v>
      </c>
      <c r="Z71" s="70">
        <f t="shared" ref="Z71:Z83" si="24">IFERROR(AA71/AB71,"-")</f>
        <v>0</v>
      </c>
      <c r="AA71" s="66">
        <f>IF(ISERROR(VLOOKUP($AC71,LS!$A$6:$K$87,11,0)),"",VLOOKUP($AC71,LS!$A$6:$K$87,11,0))</f>
        <v>0</v>
      </c>
      <c r="AB71" s="71">
        <f>IF(ISERROR(VLOOKUP($AC71,OL!$A$6:$K$88,11,0)),"",VLOOKUP($AC71,OL!$A$6:$K$88,11,0))</f>
        <v>1</v>
      </c>
      <c r="AC71" s="74" t="str">
        <f t="shared" si="15"/>
        <v>77</v>
      </c>
      <c r="AD71" s="12">
        <f t="shared" ref="AD71:AE85" si="25">SUM(C71,F71,I71,L71,O71,R71,U71,X71)</f>
        <v>0</v>
      </c>
      <c r="AE71" s="12">
        <f t="shared" si="25"/>
        <v>1</v>
      </c>
      <c r="AF71" t="b">
        <f t="shared" ref="AF71:AG85" si="26">EXACT(AA71,AD71)</f>
        <v>1</v>
      </c>
      <c r="AG71" t="b">
        <f t="shared" si="26"/>
        <v>1</v>
      </c>
      <c r="AH71" s="92">
        <f t="shared" ref="AH71:AH86" si="27">IF(SUM(AA71:AB71)&gt;0,ROW()-5,"")</f>
        <v>66</v>
      </c>
      <c r="AI71" s="92" t="e">
        <f t="shared" ref="AI71:AI86" si="28">SMALL($AH$6:$AH$83,ROW()-5)</f>
        <v>#NUM!</v>
      </c>
      <c r="AJ71" s="92" t="e">
        <f t="shared" ref="AJ71:AJ86" si="29">INDEX($A$6:$A$83,AI71)</f>
        <v>#NUM!</v>
      </c>
    </row>
    <row r="72" spans="1:36" x14ac:dyDescent="0.25">
      <c r="A72" s="73" t="s">
        <v>54</v>
      </c>
      <c r="B72" s="65" t="str">
        <f t="shared" si="16"/>
        <v>-</v>
      </c>
      <c r="C72" s="66">
        <f>IF(ISERROR(VLOOKUP($AC72,LS!$A$6:$K$87,3,0)),"",VLOOKUP($AC72,LS!$A$6:$K$87,3,0))</f>
        <v>1</v>
      </c>
      <c r="D72" s="66">
        <f>IF(ISERROR(VLOOKUP($AC72,OL!$A$6:$K$88,3,0)),"",VLOOKUP($AC72,OL!$A$6:$K$88,3,0))</f>
        <v>0</v>
      </c>
      <c r="E72" s="65">
        <f t="shared" si="17"/>
        <v>0</v>
      </c>
      <c r="F72" s="66">
        <f>IF(ISERROR(VLOOKUP($AC72,LS!$A$6:$K$87,4,0)),"",VLOOKUP($AC72,LS!$A$6:$K$87,4,0))</f>
        <v>0</v>
      </c>
      <c r="G72" s="66">
        <f>IF(ISERROR(VLOOKUP($AC72,OL!$A$6:$K$88,4,0)),"",VLOOKUP($AC72,OL!$A$6:$K$88,4,0))</f>
        <v>1</v>
      </c>
      <c r="H72" s="65">
        <f t="shared" si="18"/>
        <v>3.3333333333333335</v>
      </c>
      <c r="I72" s="66">
        <f>IF(ISERROR(VLOOKUP($AC72,LS!$A$6:$K$87,5,0)),"",VLOOKUP($AC72,LS!$A$6:$K$87,5,0))</f>
        <v>30</v>
      </c>
      <c r="J72" s="67">
        <f>IF(ISERROR(VLOOKUP($AC72,OL!$A$6:$K$88,5,0)),"",VLOOKUP($AC72,OL!$A$6:$K$88,5,0))</f>
        <v>9</v>
      </c>
      <c r="K72" s="69">
        <f t="shared" si="19"/>
        <v>0.6</v>
      </c>
      <c r="L72" s="66">
        <f>IF(ISERROR(VLOOKUP($AC72,LS!$A$6:$K$87,6,0)),"",VLOOKUP($AC72,LS!$A$6:$K$87,6,0))</f>
        <v>3</v>
      </c>
      <c r="M72" s="66">
        <f>IF(ISERROR(VLOOKUP($AC72,OL!$A$6:$K$88,6,0)),"",VLOOKUP($AC72,OL!$A$6:$K$88,6,0))</f>
        <v>5</v>
      </c>
      <c r="N72" s="65" t="str">
        <f t="shared" si="20"/>
        <v>-</v>
      </c>
      <c r="O72" s="66">
        <f>IF(ISERROR(VLOOKUP($AC72,LS!$A$6:$K$87,7,0)),"",VLOOKUP($AC72,LS!$A$6:$K$87,7,0))</f>
        <v>1</v>
      </c>
      <c r="P72" s="67">
        <f>IF(ISERROR(VLOOKUP($AC72,OL!$A$6:$K$88,7,0)),"",VLOOKUP($AC72,OL!$A$6:$K$88,7,0))</f>
        <v>0</v>
      </c>
      <c r="Q72" s="69">
        <f t="shared" si="21"/>
        <v>2.1111111111111112</v>
      </c>
      <c r="R72" s="66">
        <f>IF(ISERROR(VLOOKUP($AC72,LS!$A$6:$K$87,8,0)),"",VLOOKUP($AC72,LS!$A$6:$K$87,8,0))</f>
        <v>19</v>
      </c>
      <c r="S72" s="66">
        <f>IF(ISERROR(VLOOKUP($AC72,OL!$A$6:$K$88,8,0)),"",VLOOKUP($AC72,OL!$A$6:$K$88,8,0))</f>
        <v>9</v>
      </c>
      <c r="T72" s="65">
        <f t="shared" si="22"/>
        <v>3</v>
      </c>
      <c r="U72" s="66">
        <f>IF(ISERROR(VLOOKUP($AC72,LS!$A$6:$K$87,9,0)),"",VLOOKUP($AC72,LS!$A$6:$K$87,9,0))</f>
        <v>3</v>
      </c>
      <c r="V72" s="67">
        <f>IF(ISERROR(VLOOKUP($AC72,OL!$A$6:$K$88,9,0)),"",VLOOKUP($AC72,OL!$A$6:$K$88,9,0))</f>
        <v>1</v>
      </c>
      <c r="W72" s="69" t="str">
        <f t="shared" si="23"/>
        <v>-</v>
      </c>
      <c r="X72" s="66">
        <f>IF(ISERROR(VLOOKUP($AC72,LS!$A$6:$K$87,10,0)),"",VLOOKUP($AC72,LS!$A$6:$K$87,10,0))</f>
        <v>6</v>
      </c>
      <c r="Y72" s="66">
        <f>IF(ISERROR(VLOOKUP($AC72,OL!$A$6:$K$88,10,0)),"",VLOOKUP($AC72,OL!$A$6:$K$88,10,0))</f>
        <v>0</v>
      </c>
      <c r="Z72" s="70">
        <f t="shared" si="24"/>
        <v>2.52</v>
      </c>
      <c r="AA72" s="66">
        <f>IF(ISERROR(VLOOKUP($AC72,LS!$A$6:$K$87,11,0)),"",VLOOKUP($AC72,LS!$A$6:$K$87,11,0))</f>
        <v>63</v>
      </c>
      <c r="AB72" s="71">
        <f>IF(ISERROR(VLOOKUP($AC72,OL!$A$6:$K$88,11,0)),"",VLOOKUP($AC72,OL!$A$6:$K$88,11,0))</f>
        <v>25</v>
      </c>
      <c r="AC72" s="74" t="str">
        <f t="shared" si="15"/>
        <v>78</v>
      </c>
      <c r="AD72" s="12">
        <f t="shared" si="25"/>
        <v>63</v>
      </c>
      <c r="AE72" s="12">
        <f t="shared" si="25"/>
        <v>25</v>
      </c>
      <c r="AF72" t="b">
        <f t="shared" si="26"/>
        <v>1</v>
      </c>
      <c r="AG72" t="b">
        <f t="shared" si="26"/>
        <v>1</v>
      </c>
      <c r="AH72" s="92">
        <f t="shared" si="27"/>
        <v>67</v>
      </c>
      <c r="AI72" s="92" t="e">
        <f t="shared" si="28"/>
        <v>#NUM!</v>
      </c>
      <c r="AJ72" s="92" t="e">
        <f t="shared" si="29"/>
        <v>#NUM!</v>
      </c>
    </row>
    <row r="73" spans="1:36" x14ac:dyDescent="0.25">
      <c r="A73" s="73" t="s">
        <v>56</v>
      </c>
      <c r="B73" s="65">
        <f t="shared" si="16"/>
        <v>0</v>
      </c>
      <c r="C73" s="66">
        <f>IF(ISERROR(VLOOKUP($AC73,LS!$A$6:$K$87,3,0)),"",VLOOKUP($AC73,LS!$A$6:$K$87,3,0))</f>
        <v>0</v>
      </c>
      <c r="D73" s="66">
        <f>IF(ISERROR(VLOOKUP($AC73,OL!$A$6:$K$88,3,0)),"",VLOOKUP($AC73,OL!$A$6:$K$88,3,0))</f>
        <v>1</v>
      </c>
      <c r="E73" s="65">
        <f t="shared" si="17"/>
        <v>0</v>
      </c>
      <c r="F73" s="66">
        <f>IF(ISERROR(VLOOKUP($AC73,LS!$A$6:$K$87,4,0)),"",VLOOKUP($AC73,LS!$A$6:$K$87,4,0))</f>
        <v>0</v>
      </c>
      <c r="G73" s="66">
        <f>IF(ISERROR(VLOOKUP($AC73,OL!$A$6:$K$88,4,0)),"",VLOOKUP($AC73,OL!$A$6:$K$88,4,0))</f>
        <v>2</v>
      </c>
      <c r="H73" s="65">
        <f t="shared" si="18"/>
        <v>1.2</v>
      </c>
      <c r="I73" s="66">
        <f>IF(ISERROR(VLOOKUP($AC73,LS!$A$6:$K$87,5,0)),"",VLOOKUP($AC73,LS!$A$6:$K$87,5,0))</f>
        <v>6</v>
      </c>
      <c r="J73" s="67">
        <f>IF(ISERROR(VLOOKUP($AC73,OL!$A$6:$K$88,5,0)),"",VLOOKUP($AC73,OL!$A$6:$K$88,5,0))</f>
        <v>5</v>
      </c>
      <c r="K73" s="69">
        <f t="shared" si="19"/>
        <v>0</v>
      </c>
      <c r="L73" s="66">
        <f>IF(ISERROR(VLOOKUP($AC73,LS!$A$6:$K$87,6,0)),"",VLOOKUP($AC73,LS!$A$6:$K$87,6,0))</f>
        <v>0</v>
      </c>
      <c r="M73" s="66">
        <f>IF(ISERROR(VLOOKUP($AC73,OL!$A$6:$K$88,6,0)),"",VLOOKUP($AC73,OL!$A$6:$K$88,6,0))</f>
        <v>1</v>
      </c>
      <c r="N73" s="65">
        <f t="shared" si="20"/>
        <v>1</v>
      </c>
      <c r="O73" s="66">
        <f>IF(ISERROR(VLOOKUP($AC73,LS!$A$6:$K$87,7,0)),"",VLOOKUP($AC73,LS!$A$6:$K$87,7,0))</f>
        <v>1</v>
      </c>
      <c r="P73" s="67">
        <f>IF(ISERROR(VLOOKUP($AC73,OL!$A$6:$K$88,7,0)),"",VLOOKUP($AC73,OL!$A$6:$K$88,7,0))</f>
        <v>1</v>
      </c>
      <c r="Q73" s="69">
        <f t="shared" si="21"/>
        <v>0.66666666666666663</v>
      </c>
      <c r="R73" s="66">
        <f>IF(ISERROR(VLOOKUP($AC73,LS!$A$6:$K$87,8,0)),"",VLOOKUP($AC73,LS!$A$6:$K$87,8,0))</f>
        <v>2</v>
      </c>
      <c r="S73" s="66">
        <f>IF(ISERROR(VLOOKUP($AC73,OL!$A$6:$K$88,8,0)),"",VLOOKUP($AC73,OL!$A$6:$K$88,8,0))</f>
        <v>3</v>
      </c>
      <c r="T73" s="65" t="str">
        <f t="shared" si="22"/>
        <v>-</v>
      </c>
      <c r="U73" s="66">
        <f>IF(ISERROR(VLOOKUP($AC73,LS!$A$6:$K$87,9,0)),"",VLOOKUP($AC73,LS!$A$6:$K$87,9,0))</f>
        <v>0</v>
      </c>
      <c r="V73" s="67">
        <f>IF(ISERROR(VLOOKUP($AC73,OL!$A$6:$K$88,9,0)),"",VLOOKUP($AC73,OL!$A$6:$K$88,9,0))</f>
        <v>0</v>
      </c>
      <c r="W73" s="69">
        <f t="shared" si="23"/>
        <v>0</v>
      </c>
      <c r="X73" s="66">
        <f>IF(ISERROR(VLOOKUP($AC73,LS!$A$6:$K$87,10,0)),"",VLOOKUP($AC73,LS!$A$6:$K$87,10,0))</f>
        <v>0</v>
      </c>
      <c r="Y73" s="66">
        <f>IF(ISERROR(VLOOKUP($AC73,OL!$A$6:$K$88,10,0)),"",VLOOKUP($AC73,OL!$A$6:$K$88,10,0))</f>
        <v>3</v>
      </c>
      <c r="Z73" s="70">
        <f t="shared" si="24"/>
        <v>0.5625</v>
      </c>
      <c r="AA73" s="66">
        <f>IF(ISERROR(VLOOKUP($AC73,LS!$A$6:$K$87,11,0)),"",VLOOKUP($AC73,LS!$A$6:$K$87,11,0))</f>
        <v>9</v>
      </c>
      <c r="AB73" s="71">
        <f>IF(ISERROR(VLOOKUP($AC73,OL!$A$6:$K$88,11,0)),"",VLOOKUP($AC73,OL!$A$6:$K$88,11,0))</f>
        <v>16</v>
      </c>
      <c r="AC73" s="74" t="str">
        <f t="shared" si="15"/>
        <v>80</v>
      </c>
      <c r="AD73" s="12">
        <f t="shared" si="25"/>
        <v>9</v>
      </c>
      <c r="AE73" s="12">
        <f t="shared" si="25"/>
        <v>16</v>
      </c>
      <c r="AF73" t="b">
        <f t="shared" si="26"/>
        <v>1</v>
      </c>
      <c r="AG73" t="b">
        <f t="shared" si="26"/>
        <v>1</v>
      </c>
      <c r="AH73" s="92">
        <f t="shared" si="27"/>
        <v>68</v>
      </c>
      <c r="AI73" s="92" t="e">
        <f t="shared" si="28"/>
        <v>#NUM!</v>
      </c>
      <c r="AJ73" s="92" t="e">
        <f t="shared" si="29"/>
        <v>#NUM!</v>
      </c>
    </row>
    <row r="74" spans="1:36" x14ac:dyDescent="0.25">
      <c r="A74" s="73" t="s">
        <v>57</v>
      </c>
      <c r="B74" s="65" t="str">
        <f t="shared" si="16"/>
        <v>-</v>
      </c>
      <c r="C74" s="66">
        <f>IF(ISERROR(VLOOKUP($AC74,LS!$A$6:$K$87,3,0)),"",VLOOKUP($AC74,LS!$A$6:$K$87,3,0))</f>
        <v>0</v>
      </c>
      <c r="D74" s="66">
        <f>IF(ISERROR(VLOOKUP($AC74,OL!$A$6:$K$88,3,0)),"",VLOOKUP($AC74,OL!$A$6:$K$88,3,0))</f>
        <v>0</v>
      </c>
      <c r="E74" s="65" t="str">
        <f t="shared" si="17"/>
        <v>-</v>
      </c>
      <c r="F74" s="66">
        <f>IF(ISERROR(VLOOKUP($AC74,LS!$A$6:$K$87,4,0)),"",VLOOKUP($AC74,LS!$A$6:$K$87,4,0))</f>
        <v>0</v>
      </c>
      <c r="G74" s="66">
        <f>IF(ISERROR(VLOOKUP($AC74,OL!$A$6:$K$88,4,0)),"",VLOOKUP($AC74,OL!$A$6:$K$88,4,0))</f>
        <v>0</v>
      </c>
      <c r="H74" s="65" t="str">
        <f t="shared" si="18"/>
        <v>-</v>
      </c>
      <c r="I74" s="66">
        <f>IF(ISERROR(VLOOKUP($AC74,LS!$A$6:$K$87,5,0)),"",VLOOKUP($AC74,LS!$A$6:$K$87,5,0))</f>
        <v>0</v>
      </c>
      <c r="J74" s="67">
        <f>IF(ISERROR(VLOOKUP($AC74,OL!$A$6:$K$88,5,0)),"",VLOOKUP($AC74,OL!$A$6:$K$88,5,0))</f>
        <v>0</v>
      </c>
      <c r="K74" s="69" t="str">
        <f t="shared" si="19"/>
        <v>-</v>
      </c>
      <c r="L74" s="66">
        <f>IF(ISERROR(VLOOKUP($AC74,LS!$A$6:$K$87,6,0)),"",VLOOKUP($AC74,LS!$A$6:$K$87,6,0))</f>
        <v>0</v>
      </c>
      <c r="M74" s="66">
        <f>IF(ISERROR(VLOOKUP($AC74,OL!$A$6:$K$88,6,0)),"",VLOOKUP($AC74,OL!$A$6:$K$88,6,0))</f>
        <v>0</v>
      </c>
      <c r="N74" s="65" t="str">
        <f t="shared" si="20"/>
        <v>-</v>
      </c>
      <c r="O74" s="66">
        <f>IF(ISERROR(VLOOKUP($AC74,LS!$A$6:$K$87,7,0)),"",VLOOKUP($AC74,LS!$A$6:$K$87,7,0))</f>
        <v>0</v>
      </c>
      <c r="P74" s="67">
        <f>IF(ISERROR(VLOOKUP($AC74,OL!$A$6:$K$88,7,0)),"",VLOOKUP($AC74,OL!$A$6:$K$88,7,0))</f>
        <v>0</v>
      </c>
      <c r="Q74" s="69" t="str">
        <f t="shared" si="21"/>
        <v>-</v>
      </c>
      <c r="R74" s="66">
        <f>IF(ISERROR(VLOOKUP($AC74,LS!$A$6:$K$87,8,0)),"",VLOOKUP($AC74,LS!$A$6:$K$87,8,0))</f>
        <v>0</v>
      </c>
      <c r="S74" s="66">
        <f>IF(ISERROR(VLOOKUP($AC74,OL!$A$6:$K$88,8,0)),"",VLOOKUP($AC74,OL!$A$6:$K$88,8,0))</f>
        <v>0</v>
      </c>
      <c r="T74" s="65" t="str">
        <f t="shared" si="22"/>
        <v>-</v>
      </c>
      <c r="U74" s="66">
        <f>IF(ISERROR(VLOOKUP($AC74,LS!$A$6:$K$87,9,0)),"",VLOOKUP($AC74,LS!$A$6:$K$87,9,0))</f>
        <v>0</v>
      </c>
      <c r="V74" s="67">
        <f>IF(ISERROR(VLOOKUP($AC74,OL!$A$6:$K$88,9,0)),"",VLOOKUP($AC74,OL!$A$6:$K$88,9,0))</f>
        <v>0</v>
      </c>
      <c r="W74" s="69" t="str">
        <f t="shared" si="23"/>
        <v>-</v>
      </c>
      <c r="X74" s="66">
        <f>IF(ISERROR(VLOOKUP($AC74,LS!$A$6:$K$87,10,0)),"",VLOOKUP($AC74,LS!$A$6:$K$87,10,0))</f>
        <v>0</v>
      </c>
      <c r="Y74" s="66">
        <f>IF(ISERROR(VLOOKUP($AC74,OL!$A$6:$K$88,10,0)),"",VLOOKUP($AC74,OL!$A$6:$K$88,10,0))</f>
        <v>0</v>
      </c>
      <c r="Z74" s="70" t="str">
        <f t="shared" si="24"/>
        <v>-</v>
      </c>
      <c r="AA74" s="66">
        <f>IF(ISERROR(VLOOKUP($AC74,LS!$A$6:$K$87,11,0)),"",VLOOKUP($AC74,LS!$A$6:$K$87,11,0))</f>
        <v>0</v>
      </c>
      <c r="AB74" s="71">
        <f>IF(ISERROR(VLOOKUP($AC74,OL!$A$6:$K$88,11,0)),"",VLOOKUP($AC74,OL!$A$6:$K$88,11,0))</f>
        <v>0</v>
      </c>
      <c r="AC74" s="74" t="str">
        <f t="shared" si="15"/>
        <v>81</v>
      </c>
      <c r="AD74" s="12">
        <f t="shared" si="25"/>
        <v>0</v>
      </c>
      <c r="AE74" s="12">
        <f t="shared" si="25"/>
        <v>0</v>
      </c>
      <c r="AF74" t="b">
        <f t="shared" si="26"/>
        <v>1</v>
      </c>
      <c r="AG74" t="b">
        <f t="shared" si="26"/>
        <v>1</v>
      </c>
      <c r="AH74" s="92" t="str">
        <f t="shared" si="27"/>
        <v/>
      </c>
      <c r="AI74" s="92" t="e">
        <f t="shared" si="28"/>
        <v>#NUM!</v>
      </c>
      <c r="AJ74" s="92" t="e">
        <f t="shared" si="29"/>
        <v>#NUM!</v>
      </c>
    </row>
    <row r="75" spans="1:36" x14ac:dyDescent="0.25">
      <c r="A75" s="73" t="s">
        <v>130</v>
      </c>
      <c r="B75" s="65" t="str">
        <f t="shared" si="16"/>
        <v>-</v>
      </c>
      <c r="C75" s="66">
        <f>IF(ISERROR(VLOOKUP($AC75,LS!$A$6:$K$87,3,0)),"",VLOOKUP($AC75,LS!$A$6:$K$87,3,0))</f>
        <v>0</v>
      </c>
      <c r="D75" s="66">
        <f>IF(ISERROR(VLOOKUP($AC75,OL!$A$6:$K$88,3,0)),"",VLOOKUP($AC75,OL!$A$6:$K$88,3,0))</f>
        <v>0</v>
      </c>
      <c r="E75" s="65" t="str">
        <f t="shared" si="17"/>
        <v>-</v>
      </c>
      <c r="F75" s="66">
        <f>IF(ISERROR(VLOOKUP($AC75,LS!$A$6:$K$87,4,0)),"",VLOOKUP($AC75,LS!$A$6:$K$87,4,0))</f>
        <v>0</v>
      </c>
      <c r="G75" s="66">
        <f>IF(ISERROR(VLOOKUP($AC75,OL!$A$6:$K$88,4,0)),"",VLOOKUP($AC75,OL!$A$6:$K$88,4,0))</f>
        <v>0</v>
      </c>
      <c r="H75" s="65" t="str">
        <f t="shared" si="18"/>
        <v>-</v>
      </c>
      <c r="I75" s="66">
        <f>IF(ISERROR(VLOOKUP($AC75,LS!$A$6:$K$87,5,0)),"",VLOOKUP($AC75,LS!$A$6:$K$87,5,0))</f>
        <v>0</v>
      </c>
      <c r="J75" s="67">
        <f>IF(ISERROR(VLOOKUP($AC75,OL!$A$6:$K$88,5,0)),"",VLOOKUP($AC75,OL!$A$6:$K$88,5,0))</f>
        <v>0</v>
      </c>
      <c r="K75" s="69" t="str">
        <f t="shared" si="19"/>
        <v>-</v>
      </c>
      <c r="L75" s="66">
        <f>IF(ISERROR(VLOOKUP($AC75,LS!$A$6:$K$87,6,0)),"",VLOOKUP($AC75,LS!$A$6:$K$87,6,0))</f>
        <v>0</v>
      </c>
      <c r="M75" s="66">
        <f>IF(ISERROR(VLOOKUP($AC75,OL!$A$6:$K$88,6,0)),"",VLOOKUP($AC75,OL!$A$6:$K$88,6,0))</f>
        <v>0</v>
      </c>
      <c r="N75" s="65" t="str">
        <f t="shared" si="20"/>
        <v>-</v>
      </c>
      <c r="O75" s="66">
        <f>IF(ISERROR(VLOOKUP($AC75,LS!$A$6:$K$87,7,0)),"",VLOOKUP($AC75,LS!$A$6:$K$87,7,0))</f>
        <v>0</v>
      </c>
      <c r="P75" s="67">
        <f>IF(ISERROR(VLOOKUP($AC75,OL!$A$6:$K$88,7,0)),"",VLOOKUP($AC75,OL!$A$6:$K$88,7,0))</f>
        <v>0</v>
      </c>
      <c r="Q75" s="69" t="str">
        <f t="shared" si="21"/>
        <v>-</v>
      </c>
      <c r="R75" s="66">
        <f>IF(ISERROR(VLOOKUP($AC75,LS!$A$6:$K$87,8,0)),"",VLOOKUP($AC75,LS!$A$6:$K$87,8,0))</f>
        <v>0</v>
      </c>
      <c r="S75" s="66">
        <f>IF(ISERROR(VLOOKUP($AC75,OL!$A$6:$K$88,8,0)),"",VLOOKUP($AC75,OL!$A$6:$K$88,8,0))</f>
        <v>0</v>
      </c>
      <c r="T75" s="65" t="str">
        <f t="shared" si="22"/>
        <v>-</v>
      </c>
      <c r="U75" s="66">
        <f>IF(ISERROR(VLOOKUP($AC75,LS!$A$6:$K$87,9,0)),"",VLOOKUP($AC75,LS!$A$6:$K$87,9,0))</f>
        <v>0</v>
      </c>
      <c r="V75" s="67">
        <f>IF(ISERROR(VLOOKUP($AC75,OL!$A$6:$K$88,9,0)),"",VLOOKUP($AC75,OL!$A$6:$K$88,9,0))</f>
        <v>0</v>
      </c>
      <c r="W75" s="69" t="str">
        <f t="shared" si="23"/>
        <v>-</v>
      </c>
      <c r="X75" s="66">
        <f>IF(ISERROR(VLOOKUP($AC75,LS!$A$6:$K$87,10,0)),"",VLOOKUP($AC75,LS!$A$6:$K$87,10,0))</f>
        <v>0</v>
      </c>
      <c r="Y75" s="66">
        <f>IF(ISERROR(VLOOKUP($AC75,OL!$A$6:$K$88,10,0)),"",VLOOKUP($AC75,OL!$A$6:$K$88,10,0))</f>
        <v>0</v>
      </c>
      <c r="Z75" s="70" t="str">
        <f t="shared" si="24"/>
        <v>-</v>
      </c>
      <c r="AA75" s="66">
        <f>IF(ISERROR(VLOOKUP($AC75,LS!$A$6:$K$87,11,0)),"",VLOOKUP($AC75,LS!$A$6:$K$87,11,0))</f>
        <v>0</v>
      </c>
      <c r="AB75" s="71">
        <f>IF(ISERROR(VLOOKUP($AC75,OL!$A$6:$K$88,11,0)),"",VLOOKUP($AC75,OL!$A$6:$K$88,11,0))</f>
        <v>0</v>
      </c>
      <c r="AC75" s="74" t="str">
        <f t="shared" si="15"/>
        <v>82</v>
      </c>
      <c r="AD75" s="12">
        <f t="shared" si="25"/>
        <v>0</v>
      </c>
      <c r="AE75" s="12">
        <f t="shared" si="25"/>
        <v>0</v>
      </c>
      <c r="AF75" t="b">
        <f t="shared" si="26"/>
        <v>1</v>
      </c>
      <c r="AG75" t="b">
        <f t="shared" si="26"/>
        <v>1</v>
      </c>
      <c r="AH75" s="92" t="str">
        <f t="shared" si="27"/>
        <v/>
      </c>
      <c r="AI75" s="92" t="e">
        <f t="shared" si="28"/>
        <v>#NUM!</v>
      </c>
      <c r="AJ75" s="92" t="e">
        <f t="shared" si="29"/>
        <v>#NUM!</v>
      </c>
    </row>
    <row r="76" spans="1:36" x14ac:dyDescent="0.25">
      <c r="A76" s="73" t="s">
        <v>131</v>
      </c>
      <c r="B76" s="65" t="str">
        <f t="shared" si="16"/>
        <v>-</v>
      </c>
      <c r="C76" s="66">
        <f>IF(ISERROR(VLOOKUP($AC76,LS!$A$6:$K$87,3,0)),"",VLOOKUP($AC76,LS!$A$6:$K$87,3,0))</f>
        <v>0</v>
      </c>
      <c r="D76" s="66">
        <f>IF(ISERROR(VLOOKUP($AC76,OL!$A$6:$K$88,3,0)),"",VLOOKUP($AC76,OL!$A$6:$K$88,3,0))</f>
        <v>0</v>
      </c>
      <c r="E76" s="65" t="str">
        <f t="shared" si="17"/>
        <v>-</v>
      </c>
      <c r="F76" s="66">
        <f>IF(ISERROR(VLOOKUP($AC76,LS!$A$6:$K$87,4,0)),"",VLOOKUP($AC76,LS!$A$6:$K$87,4,0))</f>
        <v>0</v>
      </c>
      <c r="G76" s="66">
        <f>IF(ISERROR(VLOOKUP($AC76,OL!$A$6:$K$88,4,0)),"",VLOOKUP($AC76,OL!$A$6:$K$88,4,0))</f>
        <v>0</v>
      </c>
      <c r="H76" s="65" t="str">
        <f t="shared" si="18"/>
        <v>-</v>
      </c>
      <c r="I76" s="66">
        <f>IF(ISERROR(VLOOKUP($AC76,LS!$A$6:$K$87,5,0)),"",VLOOKUP($AC76,LS!$A$6:$K$87,5,0))</f>
        <v>0</v>
      </c>
      <c r="J76" s="67">
        <f>IF(ISERROR(VLOOKUP($AC76,OL!$A$6:$K$88,5,0)),"",VLOOKUP($AC76,OL!$A$6:$K$88,5,0))</f>
        <v>0</v>
      </c>
      <c r="K76" s="69" t="str">
        <f t="shared" si="19"/>
        <v>-</v>
      </c>
      <c r="L76" s="66">
        <f>IF(ISERROR(VLOOKUP($AC76,LS!$A$6:$K$87,6,0)),"",VLOOKUP($AC76,LS!$A$6:$K$87,6,0))</f>
        <v>0</v>
      </c>
      <c r="M76" s="66">
        <f>IF(ISERROR(VLOOKUP($AC76,OL!$A$6:$K$88,6,0)),"",VLOOKUP($AC76,OL!$A$6:$K$88,6,0))</f>
        <v>0</v>
      </c>
      <c r="N76" s="65" t="str">
        <f t="shared" si="20"/>
        <v>-</v>
      </c>
      <c r="O76" s="66">
        <f>IF(ISERROR(VLOOKUP($AC76,LS!$A$6:$K$87,7,0)),"",VLOOKUP($AC76,LS!$A$6:$K$87,7,0))</f>
        <v>0</v>
      </c>
      <c r="P76" s="67">
        <f>IF(ISERROR(VLOOKUP($AC76,OL!$A$6:$K$88,7,0)),"",VLOOKUP($AC76,OL!$A$6:$K$88,7,0))</f>
        <v>0</v>
      </c>
      <c r="Q76" s="69" t="str">
        <f t="shared" si="21"/>
        <v>-</v>
      </c>
      <c r="R76" s="66">
        <f>IF(ISERROR(VLOOKUP($AC76,LS!$A$6:$K$87,8,0)),"",VLOOKUP($AC76,LS!$A$6:$K$87,8,0))</f>
        <v>0</v>
      </c>
      <c r="S76" s="66">
        <f>IF(ISERROR(VLOOKUP($AC76,OL!$A$6:$K$88,8,0)),"",VLOOKUP($AC76,OL!$A$6:$K$88,8,0))</f>
        <v>0</v>
      </c>
      <c r="T76" s="65" t="str">
        <f t="shared" si="22"/>
        <v>-</v>
      </c>
      <c r="U76" s="66">
        <f>IF(ISERROR(VLOOKUP($AC76,LS!$A$6:$K$87,9,0)),"",VLOOKUP($AC76,LS!$A$6:$K$87,9,0))</f>
        <v>0</v>
      </c>
      <c r="V76" s="67">
        <f>IF(ISERROR(VLOOKUP($AC76,OL!$A$6:$K$88,9,0)),"",VLOOKUP($AC76,OL!$A$6:$K$88,9,0))</f>
        <v>0</v>
      </c>
      <c r="W76" s="69" t="str">
        <f t="shared" si="23"/>
        <v>-</v>
      </c>
      <c r="X76" s="66">
        <f>IF(ISERROR(VLOOKUP($AC76,LS!$A$6:$K$87,10,0)),"",VLOOKUP($AC76,LS!$A$6:$K$87,10,0))</f>
        <v>0</v>
      </c>
      <c r="Y76" s="66">
        <f>IF(ISERROR(VLOOKUP($AC76,OL!$A$6:$K$88,10,0)),"",VLOOKUP($AC76,OL!$A$6:$K$88,10,0))</f>
        <v>0</v>
      </c>
      <c r="Z76" s="70" t="str">
        <f t="shared" si="24"/>
        <v>-</v>
      </c>
      <c r="AA76" s="66">
        <f>IF(ISERROR(VLOOKUP($AC76,LS!$A$6:$K$87,11,0)),"",VLOOKUP($AC76,LS!$A$6:$K$87,11,0))</f>
        <v>0</v>
      </c>
      <c r="AB76" s="71">
        <f>IF(ISERROR(VLOOKUP($AC76,OL!$A$6:$K$88,11,0)),"",VLOOKUP($AC76,OL!$A$6:$K$88,11,0))</f>
        <v>0</v>
      </c>
      <c r="AC76" s="74" t="str">
        <f t="shared" si="15"/>
        <v>83</v>
      </c>
      <c r="AD76" s="12">
        <f t="shared" si="25"/>
        <v>0</v>
      </c>
      <c r="AE76" s="12">
        <f t="shared" si="25"/>
        <v>0</v>
      </c>
      <c r="AF76" t="b">
        <f t="shared" si="26"/>
        <v>1</v>
      </c>
      <c r="AG76" t="b">
        <f t="shared" si="26"/>
        <v>1</v>
      </c>
      <c r="AH76" s="92" t="str">
        <f t="shared" si="27"/>
        <v/>
      </c>
      <c r="AI76" s="92" t="e">
        <f t="shared" si="28"/>
        <v>#NUM!</v>
      </c>
      <c r="AJ76" s="92" t="e">
        <f t="shared" si="29"/>
        <v>#NUM!</v>
      </c>
    </row>
    <row r="77" spans="1:36" x14ac:dyDescent="0.25">
      <c r="A77" s="73" t="s">
        <v>132</v>
      </c>
      <c r="B77" s="65" t="str">
        <f t="shared" si="16"/>
        <v>-</v>
      </c>
      <c r="C77" s="66">
        <f>IF(ISERROR(VLOOKUP($AC77,LS!$A$6:$K$87,3,0)),"",VLOOKUP($AC77,LS!$A$6:$K$87,3,0))</f>
        <v>0</v>
      </c>
      <c r="D77" s="66">
        <f>IF(ISERROR(VLOOKUP($AC77,OL!$A$6:$K$88,3,0)),"",VLOOKUP($AC77,OL!$A$6:$K$88,3,0))</f>
        <v>0</v>
      </c>
      <c r="E77" s="65" t="str">
        <f t="shared" si="17"/>
        <v>-</v>
      </c>
      <c r="F77" s="66">
        <f>IF(ISERROR(VLOOKUP($AC77,LS!$A$6:$K$87,4,0)),"",VLOOKUP($AC77,LS!$A$6:$K$87,4,0))</f>
        <v>0</v>
      </c>
      <c r="G77" s="66">
        <f>IF(ISERROR(VLOOKUP($AC77,OL!$A$6:$K$88,4,0)),"",VLOOKUP($AC77,OL!$A$6:$K$88,4,0))</f>
        <v>0</v>
      </c>
      <c r="H77" s="65" t="str">
        <f t="shared" si="18"/>
        <v>-</v>
      </c>
      <c r="I77" s="66">
        <f>IF(ISERROR(VLOOKUP($AC77,LS!$A$6:$K$87,5,0)),"",VLOOKUP($AC77,LS!$A$6:$K$87,5,0))</f>
        <v>0</v>
      </c>
      <c r="J77" s="67">
        <f>IF(ISERROR(VLOOKUP($AC77,OL!$A$6:$K$88,5,0)),"",VLOOKUP($AC77,OL!$A$6:$K$88,5,0))</f>
        <v>0</v>
      </c>
      <c r="K77" s="69" t="str">
        <f t="shared" si="19"/>
        <v>-</v>
      </c>
      <c r="L77" s="66">
        <f>IF(ISERROR(VLOOKUP($AC77,LS!$A$6:$K$87,6,0)),"",VLOOKUP($AC77,LS!$A$6:$K$87,6,0))</f>
        <v>0</v>
      </c>
      <c r="M77" s="66">
        <f>IF(ISERROR(VLOOKUP($AC77,OL!$A$6:$K$88,6,0)),"",VLOOKUP($AC77,OL!$A$6:$K$88,6,0))</f>
        <v>0</v>
      </c>
      <c r="N77" s="65" t="str">
        <f t="shared" si="20"/>
        <v>-</v>
      </c>
      <c r="O77" s="66">
        <f>IF(ISERROR(VLOOKUP($AC77,LS!$A$6:$K$87,7,0)),"",VLOOKUP($AC77,LS!$A$6:$K$87,7,0))</f>
        <v>0</v>
      </c>
      <c r="P77" s="67">
        <f>IF(ISERROR(VLOOKUP($AC77,OL!$A$6:$K$88,7,0)),"",VLOOKUP($AC77,OL!$A$6:$K$88,7,0))</f>
        <v>0</v>
      </c>
      <c r="Q77" s="69" t="str">
        <f t="shared" si="21"/>
        <v>-</v>
      </c>
      <c r="R77" s="66">
        <f>IF(ISERROR(VLOOKUP($AC77,LS!$A$6:$K$87,8,0)),"",VLOOKUP($AC77,LS!$A$6:$K$87,8,0))</f>
        <v>0</v>
      </c>
      <c r="S77" s="66">
        <f>IF(ISERROR(VLOOKUP($AC77,OL!$A$6:$K$88,8,0)),"",VLOOKUP($AC77,OL!$A$6:$K$88,8,0))</f>
        <v>0</v>
      </c>
      <c r="T77" s="65" t="str">
        <f t="shared" si="22"/>
        <v>-</v>
      </c>
      <c r="U77" s="66">
        <f>IF(ISERROR(VLOOKUP($AC77,LS!$A$6:$K$87,9,0)),"",VLOOKUP($AC77,LS!$A$6:$K$87,9,0))</f>
        <v>0</v>
      </c>
      <c r="V77" s="67">
        <f>IF(ISERROR(VLOOKUP($AC77,OL!$A$6:$K$88,9,0)),"",VLOOKUP($AC77,OL!$A$6:$K$88,9,0))</f>
        <v>0</v>
      </c>
      <c r="W77" s="69" t="str">
        <f t="shared" si="23"/>
        <v>-</v>
      </c>
      <c r="X77" s="66">
        <f>IF(ISERROR(VLOOKUP($AC77,LS!$A$6:$K$87,10,0)),"",VLOOKUP($AC77,LS!$A$6:$K$87,10,0))</f>
        <v>0</v>
      </c>
      <c r="Y77" s="66">
        <f>IF(ISERROR(VLOOKUP($AC77,OL!$A$6:$K$88,10,0)),"",VLOOKUP($AC77,OL!$A$6:$K$88,10,0))</f>
        <v>0</v>
      </c>
      <c r="Z77" s="70" t="str">
        <f t="shared" si="24"/>
        <v>-</v>
      </c>
      <c r="AA77" s="66">
        <f>IF(ISERROR(VLOOKUP($AC77,LS!$A$6:$K$87,11,0)),"",VLOOKUP($AC77,LS!$A$6:$K$87,11,0))</f>
        <v>0</v>
      </c>
      <c r="AB77" s="71">
        <f>IF(ISERROR(VLOOKUP($AC77,OL!$A$6:$K$88,11,0)),"",VLOOKUP($AC77,OL!$A$6:$K$88,11,0))</f>
        <v>0</v>
      </c>
      <c r="AC77" s="74" t="str">
        <f t="shared" si="15"/>
        <v>84</v>
      </c>
      <c r="AD77" s="12">
        <f t="shared" si="25"/>
        <v>0</v>
      </c>
      <c r="AE77" s="12">
        <f t="shared" si="25"/>
        <v>0</v>
      </c>
      <c r="AF77" t="b">
        <f t="shared" si="26"/>
        <v>1</v>
      </c>
      <c r="AG77" t="b">
        <f t="shared" si="26"/>
        <v>1</v>
      </c>
      <c r="AH77" s="92" t="str">
        <f t="shared" si="27"/>
        <v/>
      </c>
      <c r="AI77" s="92" t="e">
        <f t="shared" si="28"/>
        <v>#NUM!</v>
      </c>
      <c r="AJ77" s="92" t="e">
        <f t="shared" si="29"/>
        <v>#NUM!</v>
      </c>
    </row>
    <row r="78" spans="1:36" x14ac:dyDescent="0.25">
      <c r="A78" s="73" t="s">
        <v>133</v>
      </c>
      <c r="B78" s="65" t="str">
        <f t="shared" si="16"/>
        <v>-</v>
      </c>
      <c r="C78" s="66">
        <f>IF(ISERROR(VLOOKUP($AC78,LS!$A$6:$K$87,3,0)),"",VLOOKUP($AC78,LS!$A$6:$K$87,3,0))</f>
        <v>0</v>
      </c>
      <c r="D78" s="66">
        <f>IF(ISERROR(VLOOKUP($AC78,OL!$A$6:$K$88,3,0)),"",VLOOKUP($AC78,OL!$A$6:$K$88,3,0))</f>
        <v>0</v>
      </c>
      <c r="E78" s="65" t="str">
        <f t="shared" si="17"/>
        <v>-</v>
      </c>
      <c r="F78" s="66">
        <f>IF(ISERROR(VLOOKUP($AC78,LS!$A$6:$K$87,4,0)),"",VLOOKUP($AC78,LS!$A$6:$K$87,4,0))</f>
        <v>0</v>
      </c>
      <c r="G78" s="66">
        <f>IF(ISERROR(VLOOKUP($AC78,OL!$A$6:$K$88,4,0)),"",VLOOKUP($AC78,OL!$A$6:$K$88,4,0))</f>
        <v>0</v>
      </c>
      <c r="H78" s="65" t="str">
        <f t="shared" si="18"/>
        <v>-</v>
      </c>
      <c r="I78" s="66">
        <f>IF(ISERROR(VLOOKUP($AC78,LS!$A$6:$K$87,5,0)),"",VLOOKUP($AC78,LS!$A$6:$K$87,5,0))</f>
        <v>0</v>
      </c>
      <c r="J78" s="67">
        <f>IF(ISERROR(VLOOKUP($AC78,OL!$A$6:$K$88,5,0)),"",VLOOKUP($AC78,OL!$A$6:$K$88,5,0))</f>
        <v>0</v>
      </c>
      <c r="K78" s="69" t="str">
        <f t="shared" si="19"/>
        <v>-</v>
      </c>
      <c r="L78" s="66">
        <f>IF(ISERROR(VLOOKUP($AC78,LS!$A$6:$K$87,6,0)),"",VLOOKUP($AC78,LS!$A$6:$K$87,6,0))</f>
        <v>0</v>
      </c>
      <c r="M78" s="66">
        <f>IF(ISERROR(VLOOKUP($AC78,OL!$A$6:$K$88,6,0)),"",VLOOKUP($AC78,OL!$A$6:$K$88,6,0))</f>
        <v>0</v>
      </c>
      <c r="N78" s="65" t="str">
        <f t="shared" si="20"/>
        <v>-</v>
      </c>
      <c r="O78" s="66">
        <f>IF(ISERROR(VLOOKUP($AC78,LS!$A$6:$K$87,7,0)),"",VLOOKUP($AC78,LS!$A$6:$K$87,7,0))</f>
        <v>0</v>
      </c>
      <c r="P78" s="67">
        <f>IF(ISERROR(VLOOKUP($AC78,OL!$A$6:$K$88,7,0)),"",VLOOKUP($AC78,OL!$A$6:$K$88,7,0))</f>
        <v>0</v>
      </c>
      <c r="Q78" s="69" t="str">
        <f t="shared" si="21"/>
        <v>-</v>
      </c>
      <c r="R78" s="66">
        <f>IF(ISERROR(VLOOKUP($AC78,LS!$A$6:$K$87,8,0)),"",VLOOKUP($AC78,LS!$A$6:$K$87,8,0))</f>
        <v>0</v>
      </c>
      <c r="S78" s="66">
        <f>IF(ISERROR(VLOOKUP($AC78,OL!$A$6:$K$88,8,0)),"",VLOOKUP($AC78,OL!$A$6:$K$88,8,0))</f>
        <v>0</v>
      </c>
      <c r="T78" s="65" t="str">
        <f t="shared" si="22"/>
        <v>-</v>
      </c>
      <c r="U78" s="66">
        <f>IF(ISERROR(VLOOKUP($AC78,LS!$A$6:$K$87,9,0)),"",VLOOKUP($AC78,LS!$A$6:$K$87,9,0))</f>
        <v>0</v>
      </c>
      <c r="V78" s="67">
        <f>IF(ISERROR(VLOOKUP($AC78,OL!$A$6:$K$88,9,0)),"",VLOOKUP($AC78,OL!$A$6:$K$88,9,0))</f>
        <v>0</v>
      </c>
      <c r="W78" s="69" t="str">
        <f t="shared" si="23"/>
        <v>-</v>
      </c>
      <c r="X78" s="66">
        <f>IF(ISERROR(VLOOKUP($AC78,LS!$A$6:$K$87,10,0)),"",VLOOKUP($AC78,LS!$A$6:$K$87,10,0))</f>
        <v>0</v>
      </c>
      <c r="Y78" s="66">
        <f>IF(ISERROR(VLOOKUP($AC78,OL!$A$6:$K$88,10,0)),"",VLOOKUP($AC78,OL!$A$6:$K$88,10,0))</f>
        <v>0</v>
      </c>
      <c r="Z78" s="70" t="str">
        <f t="shared" si="24"/>
        <v>-</v>
      </c>
      <c r="AA78" s="66">
        <f>IF(ISERROR(VLOOKUP($AC78,LS!$A$6:$K$87,11,0)),"",VLOOKUP($AC78,LS!$A$6:$K$87,11,0))</f>
        <v>0</v>
      </c>
      <c r="AB78" s="71">
        <f>IF(ISERROR(VLOOKUP($AC78,OL!$A$6:$K$88,11,0)),"",VLOOKUP($AC78,OL!$A$6:$K$88,11,0))</f>
        <v>0</v>
      </c>
      <c r="AC78" s="74" t="str">
        <f t="shared" si="15"/>
        <v>85</v>
      </c>
      <c r="AD78" s="12">
        <f t="shared" si="25"/>
        <v>0</v>
      </c>
      <c r="AE78" s="12">
        <f t="shared" si="25"/>
        <v>0</v>
      </c>
      <c r="AF78" t="b">
        <f t="shared" si="26"/>
        <v>1</v>
      </c>
      <c r="AG78" t="b">
        <f t="shared" si="26"/>
        <v>1</v>
      </c>
      <c r="AH78" s="92" t="str">
        <f t="shared" si="27"/>
        <v/>
      </c>
      <c r="AI78" s="92" t="e">
        <f t="shared" si="28"/>
        <v>#NUM!</v>
      </c>
      <c r="AJ78" s="92" t="e">
        <f t="shared" si="29"/>
        <v>#NUM!</v>
      </c>
    </row>
    <row r="79" spans="1:36" x14ac:dyDescent="0.25">
      <c r="A79" s="73" t="s">
        <v>134</v>
      </c>
      <c r="B79" s="65" t="str">
        <f t="shared" si="16"/>
        <v>-</v>
      </c>
      <c r="C79" s="66">
        <f>IF(ISERROR(VLOOKUP($AC79,LS!$A$6:$K$87,3,0)),"",VLOOKUP($AC79,LS!$A$6:$K$87,3,0))</f>
        <v>0</v>
      </c>
      <c r="D79" s="66">
        <f>IF(ISERROR(VLOOKUP($AC79,OL!$A$6:$K$88,3,0)),"",VLOOKUP($AC79,OL!$A$6:$K$88,3,0))</f>
        <v>0</v>
      </c>
      <c r="E79" s="65" t="str">
        <f t="shared" si="17"/>
        <v>-</v>
      </c>
      <c r="F79" s="66">
        <f>IF(ISERROR(VLOOKUP($AC79,LS!$A$6:$K$87,4,0)),"",VLOOKUP($AC79,LS!$A$6:$K$87,4,0))</f>
        <v>0</v>
      </c>
      <c r="G79" s="66">
        <f>IF(ISERROR(VLOOKUP($AC79,OL!$A$6:$K$88,4,0)),"",VLOOKUP($AC79,OL!$A$6:$K$88,4,0))</f>
        <v>0</v>
      </c>
      <c r="H79" s="65" t="str">
        <f t="shared" si="18"/>
        <v>-</v>
      </c>
      <c r="I79" s="66">
        <f>IF(ISERROR(VLOOKUP($AC79,LS!$A$6:$K$87,5,0)),"",VLOOKUP($AC79,LS!$A$6:$K$87,5,0))</f>
        <v>0</v>
      </c>
      <c r="J79" s="67">
        <f>IF(ISERROR(VLOOKUP($AC79,OL!$A$6:$K$88,5,0)),"",VLOOKUP($AC79,OL!$A$6:$K$88,5,0))</f>
        <v>0</v>
      </c>
      <c r="K79" s="69" t="str">
        <f t="shared" si="19"/>
        <v>-</v>
      </c>
      <c r="L79" s="66">
        <f>IF(ISERROR(VLOOKUP($AC79,LS!$A$6:$K$87,6,0)),"",VLOOKUP($AC79,LS!$A$6:$K$87,6,0))</f>
        <v>0</v>
      </c>
      <c r="M79" s="66">
        <f>IF(ISERROR(VLOOKUP($AC79,OL!$A$6:$K$88,6,0)),"",VLOOKUP($AC79,OL!$A$6:$K$88,6,0))</f>
        <v>0</v>
      </c>
      <c r="N79" s="65" t="str">
        <f t="shared" si="20"/>
        <v>-</v>
      </c>
      <c r="O79" s="66">
        <f>IF(ISERROR(VLOOKUP($AC79,LS!$A$6:$K$87,7,0)),"",VLOOKUP($AC79,LS!$A$6:$K$87,7,0))</f>
        <v>0</v>
      </c>
      <c r="P79" s="67">
        <f>IF(ISERROR(VLOOKUP($AC79,OL!$A$6:$K$88,7,0)),"",VLOOKUP($AC79,OL!$A$6:$K$88,7,0))</f>
        <v>0</v>
      </c>
      <c r="Q79" s="69" t="str">
        <f t="shared" si="21"/>
        <v>-</v>
      </c>
      <c r="R79" s="66">
        <f>IF(ISERROR(VLOOKUP($AC79,LS!$A$6:$K$87,8,0)),"",VLOOKUP($AC79,LS!$A$6:$K$87,8,0))</f>
        <v>0</v>
      </c>
      <c r="S79" s="66">
        <f>IF(ISERROR(VLOOKUP($AC79,OL!$A$6:$K$88,8,0)),"",VLOOKUP($AC79,OL!$A$6:$K$88,8,0))</f>
        <v>0</v>
      </c>
      <c r="T79" s="65" t="str">
        <f t="shared" si="22"/>
        <v>-</v>
      </c>
      <c r="U79" s="66">
        <f>IF(ISERROR(VLOOKUP($AC79,LS!$A$6:$K$87,9,0)),"",VLOOKUP($AC79,LS!$A$6:$K$87,9,0))</f>
        <v>0</v>
      </c>
      <c r="V79" s="67">
        <f>IF(ISERROR(VLOOKUP($AC79,OL!$A$6:$K$88,9,0)),"",VLOOKUP($AC79,OL!$A$6:$K$88,9,0))</f>
        <v>0</v>
      </c>
      <c r="W79" s="69" t="str">
        <f t="shared" si="23"/>
        <v>-</v>
      </c>
      <c r="X79" s="66">
        <f>IF(ISERROR(VLOOKUP($AC79,LS!$A$6:$K$87,10,0)),"",VLOOKUP($AC79,LS!$A$6:$K$87,10,0))</f>
        <v>0</v>
      </c>
      <c r="Y79" s="66">
        <f>IF(ISERROR(VLOOKUP($AC79,OL!$A$6:$K$88,10,0)),"",VLOOKUP($AC79,OL!$A$6:$K$88,10,0))</f>
        <v>0</v>
      </c>
      <c r="Z79" s="70" t="str">
        <f t="shared" si="24"/>
        <v>-</v>
      </c>
      <c r="AA79" s="66">
        <f>IF(ISERROR(VLOOKUP($AC79,LS!$A$6:$K$87,11,0)),"",VLOOKUP($AC79,LS!$A$6:$K$87,11,0))</f>
        <v>0</v>
      </c>
      <c r="AB79" s="71">
        <f>IF(ISERROR(VLOOKUP($AC79,OL!$A$6:$K$88,11,0)),"",VLOOKUP($AC79,OL!$A$6:$K$88,11,0))</f>
        <v>0</v>
      </c>
      <c r="AC79" s="74" t="str">
        <f t="shared" si="15"/>
        <v>86</v>
      </c>
      <c r="AD79" s="12">
        <f t="shared" si="25"/>
        <v>0</v>
      </c>
      <c r="AE79" s="12">
        <f t="shared" si="25"/>
        <v>0</v>
      </c>
      <c r="AF79" t="b">
        <f t="shared" si="26"/>
        <v>1</v>
      </c>
      <c r="AG79" t="b">
        <f t="shared" si="26"/>
        <v>1</v>
      </c>
      <c r="AH79" s="92" t="str">
        <f t="shared" si="27"/>
        <v/>
      </c>
      <c r="AI79" s="92" t="e">
        <f t="shared" si="28"/>
        <v>#NUM!</v>
      </c>
      <c r="AJ79" s="92" t="e">
        <f t="shared" si="29"/>
        <v>#NUM!</v>
      </c>
    </row>
    <row r="80" spans="1:36" x14ac:dyDescent="0.25">
      <c r="A80" s="73" t="s">
        <v>135</v>
      </c>
      <c r="B80" s="65" t="str">
        <f t="shared" si="16"/>
        <v>-</v>
      </c>
      <c r="C80" s="66">
        <f>IF(ISERROR(VLOOKUP($AC80,LS!$A$6:$K$87,3,0)),"",VLOOKUP($AC80,LS!$A$6:$K$87,3,0))</f>
        <v>0</v>
      </c>
      <c r="D80" s="66">
        <f>IF(ISERROR(VLOOKUP($AC80,OL!$A$6:$K$88,3,0)),"",VLOOKUP($AC80,OL!$A$6:$K$88,3,0))</f>
        <v>0</v>
      </c>
      <c r="E80" s="65" t="str">
        <f t="shared" si="17"/>
        <v>-</v>
      </c>
      <c r="F80" s="66">
        <f>IF(ISERROR(VLOOKUP($AC80,LS!$A$6:$K$87,4,0)),"",VLOOKUP($AC80,LS!$A$6:$K$87,4,0))</f>
        <v>0</v>
      </c>
      <c r="G80" s="66">
        <f>IF(ISERROR(VLOOKUP($AC80,OL!$A$6:$K$88,4,0)),"",VLOOKUP($AC80,OL!$A$6:$K$88,4,0))</f>
        <v>0</v>
      </c>
      <c r="H80" s="65" t="str">
        <f t="shared" si="18"/>
        <v>-</v>
      </c>
      <c r="I80" s="66">
        <f>IF(ISERROR(VLOOKUP($AC80,LS!$A$6:$K$87,5,0)),"",VLOOKUP($AC80,LS!$A$6:$K$87,5,0))</f>
        <v>0</v>
      </c>
      <c r="J80" s="67">
        <f>IF(ISERROR(VLOOKUP($AC80,OL!$A$6:$K$88,5,0)),"",VLOOKUP($AC80,OL!$A$6:$K$88,5,0))</f>
        <v>0</v>
      </c>
      <c r="K80" s="69" t="str">
        <f t="shared" si="19"/>
        <v>-</v>
      </c>
      <c r="L80" s="66">
        <f>IF(ISERROR(VLOOKUP($AC80,LS!$A$6:$K$87,6,0)),"",VLOOKUP($AC80,LS!$A$6:$K$87,6,0))</f>
        <v>0</v>
      </c>
      <c r="M80" s="66">
        <f>IF(ISERROR(VLOOKUP($AC80,OL!$A$6:$K$88,6,0)),"",VLOOKUP($AC80,OL!$A$6:$K$88,6,0))</f>
        <v>0</v>
      </c>
      <c r="N80" s="65" t="str">
        <f t="shared" si="20"/>
        <v>-</v>
      </c>
      <c r="O80" s="66">
        <f>IF(ISERROR(VLOOKUP($AC80,LS!$A$6:$K$87,7,0)),"",VLOOKUP($AC80,LS!$A$6:$K$87,7,0))</f>
        <v>0</v>
      </c>
      <c r="P80" s="67">
        <f>IF(ISERROR(VLOOKUP($AC80,OL!$A$6:$K$88,7,0)),"",VLOOKUP($AC80,OL!$A$6:$K$88,7,0))</f>
        <v>0</v>
      </c>
      <c r="Q80" s="69" t="str">
        <f t="shared" si="21"/>
        <v>-</v>
      </c>
      <c r="R80" s="66">
        <f>IF(ISERROR(VLOOKUP($AC80,LS!$A$6:$K$87,8,0)),"",VLOOKUP($AC80,LS!$A$6:$K$87,8,0))</f>
        <v>0</v>
      </c>
      <c r="S80" s="66">
        <f>IF(ISERROR(VLOOKUP($AC80,OL!$A$6:$K$88,8,0)),"",VLOOKUP($AC80,OL!$A$6:$K$88,8,0))</f>
        <v>0</v>
      </c>
      <c r="T80" s="65" t="str">
        <f t="shared" si="22"/>
        <v>-</v>
      </c>
      <c r="U80" s="66">
        <f>IF(ISERROR(VLOOKUP($AC80,LS!$A$6:$K$87,9,0)),"",VLOOKUP($AC80,LS!$A$6:$K$87,9,0))</f>
        <v>0</v>
      </c>
      <c r="V80" s="67">
        <f>IF(ISERROR(VLOOKUP($AC80,OL!$A$6:$K$88,9,0)),"",VLOOKUP($AC80,OL!$A$6:$K$88,9,0))</f>
        <v>0</v>
      </c>
      <c r="W80" s="69" t="str">
        <f t="shared" si="23"/>
        <v>-</v>
      </c>
      <c r="X80" s="66">
        <f>IF(ISERROR(VLOOKUP($AC80,LS!$A$6:$K$87,10,0)),"",VLOOKUP($AC80,LS!$A$6:$K$87,10,0))</f>
        <v>0</v>
      </c>
      <c r="Y80" s="66">
        <f>IF(ISERROR(VLOOKUP($AC80,OL!$A$6:$K$88,10,0)),"",VLOOKUP($AC80,OL!$A$6:$K$88,10,0))</f>
        <v>0</v>
      </c>
      <c r="Z80" s="70" t="str">
        <f t="shared" si="24"/>
        <v>-</v>
      </c>
      <c r="AA80" s="66">
        <f>IF(ISERROR(VLOOKUP($AC80,LS!$A$6:$K$87,11,0)),"",VLOOKUP($AC80,LS!$A$6:$K$87,11,0))</f>
        <v>0</v>
      </c>
      <c r="AB80" s="71">
        <f>IF(ISERROR(VLOOKUP($AC80,OL!$A$6:$K$88,11,0)),"",VLOOKUP($AC80,OL!$A$6:$K$88,11,0))</f>
        <v>0</v>
      </c>
      <c r="AC80" s="74" t="str">
        <f t="shared" si="15"/>
        <v>87</v>
      </c>
      <c r="AD80" s="12">
        <f t="shared" si="25"/>
        <v>0</v>
      </c>
      <c r="AE80" s="12">
        <f t="shared" si="25"/>
        <v>0</v>
      </c>
      <c r="AF80" t="b">
        <f t="shared" si="26"/>
        <v>1</v>
      </c>
      <c r="AG80" t="b">
        <f t="shared" si="26"/>
        <v>1</v>
      </c>
      <c r="AH80" s="92" t="str">
        <f t="shared" si="27"/>
        <v/>
      </c>
      <c r="AI80" s="92" t="e">
        <f t="shared" si="28"/>
        <v>#NUM!</v>
      </c>
      <c r="AJ80" s="92" t="e">
        <f t="shared" si="29"/>
        <v>#NUM!</v>
      </c>
    </row>
    <row r="81" spans="1:36" x14ac:dyDescent="0.25">
      <c r="A81" s="73" t="s">
        <v>136</v>
      </c>
      <c r="B81" s="65" t="str">
        <f t="shared" si="16"/>
        <v>-</v>
      </c>
      <c r="C81" s="66">
        <f>IF(ISERROR(VLOOKUP($AC81,LS!$A$6:$K$87,3,0)),"",VLOOKUP($AC81,LS!$A$6:$K$87,3,0))</f>
        <v>0</v>
      </c>
      <c r="D81" s="66">
        <f>IF(ISERROR(VLOOKUP($AC81,OL!$A$6:$K$88,3,0)),"",VLOOKUP($AC81,OL!$A$6:$K$88,3,0))</f>
        <v>0</v>
      </c>
      <c r="E81" s="65" t="str">
        <f t="shared" si="17"/>
        <v>-</v>
      </c>
      <c r="F81" s="66">
        <f>IF(ISERROR(VLOOKUP($AC81,LS!$A$6:$K$87,4,0)),"",VLOOKUP($AC81,LS!$A$6:$K$87,4,0))</f>
        <v>0</v>
      </c>
      <c r="G81" s="66">
        <f>IF(ISERROR(VLOOKUP($AC81,OL!$A$6:$K$88,4,0)),"",VLOOKUP($AC81,OL!$A$6:$K$88,4,0))</f>
        <v>0</v>
      </c>
      <c r="H81" s="65" t="str">
        <f t="shared" si="18"/>
        <v>-</v>
      </c>
      <c r="I81" s="66">
        <f>IF(ISERROR(VLOOKUP($AC81,LS!$A$6:$K$87,5,0)),"",VLOOKUP($AC81,LS!$A$6:$K$87,5,0))</f>
        <v>1</v>
      </c>
      <c r="J81" s="67">
        <f>IF(ISERROR(VLOOKUP($AC81,OL!$A$6:$K$88,5,0)),"",VLOOKUP($AC81,OL!$A$6:$K$88,5,0))</f>
        <v>0</v>
      </c>
      <c r="K81" s="69" t="str">
        <f t="shared" si="19"/>
        <v>-</v>
      </c>
      <c r="L81" s="66">
        <f>IF(ISERROR(VLOOKUP($AC81,LS!$A$6:$K$87,6,0)),"",VLOOKUP($AC81,LS!$A$6:$K$87,6,0))</f>
        <v>0</v>
      </c>
      <c r="M81" s="66">
        <f>IF(ISERROR(VLOOKUP($AC81,OL!$A$6:$K$88,6,0)),"",VLOOKUP($AC81,OL!$A$6:$K$88,6,0))</f>
        <v>0</v>
      </c>
      <c r="N81" s="65" t="str">
        <f t="shared" si="20"/>
        <v>-</v>
      </c>
      <c r="O81" s="66">
        <f>IF(ISERROR(VLOOKUP($AC81,LS!$A$6:$K$87,7,0)),"",VLOOKUP($AC81,LS!$A$6:$K$87,7,0))</f>
        <v>0</v>
      </c>
      <c r="P81" s="67">
        <f>IF(ISERROR(VLOOKUP($AC81,OL!$A$6:$K$88,7,0)),"",VLOOKUP($AC81,OL!$A$6:$K$88,7,0))</f>
        <v>0</v>
      </c>
      <c r="Q81" s="69" t="str">
        <f t="shared" si="21"/>
        <v>-</v>
      </c>
      <c r="R81" s="66">
        <f>IF(ISERROR(VLOOKUP($AC81,LS!$A$6:$K$87,8,0)),"",VLOOKUP($AC81,LS!$A$6:$K$87,8,0))</f>
        <v>0</v>
      </c>
      <c r="S81" s="66">
        <f>IF(ISERROR(VLOOKUP($AC81,OL!$A$6:$K$88,8,0)),"",VLOOKUP($AC81,OL!$A$6:$K$88,8,0))</f>
        <v>0</v>
      </c>
      <c r="T81" s="65" t="str">
        <f t="shared" si="22"/>
        <v>-</v>
      </c>
      <c r="U81" s="66">
        <f>IF(ISERROR(VLOOKUP($AC81,LS!$A$6:$K$87,9,0)),"",VLOOKUP($AC81,LS!$A$6:$K$87,9,0))</f>
        <v>0</v>
      </c>
      <c r="V81" s="67">
        <f>IF(ISERROR(VLOOKUP($AC81,OL!$A$6:$K$88,9,0)),"",VLOOKUP($AC81,OL!$A$6:$K$88,9,0))</f>
        <v>0</v>
      </c>
      <c r="W81" s="69">
        <f t="shared" si="23"/>
        <v>0</v>
      </c>
      <c r="X81" s="66">
        <f>IF(ISERROR(VLOOKUP($AC81,LS!$A$6:$K$87,10,0)),"",VLOOKUP($AC81,LS!$A$6:$K$87,10,0))</f>
        <v>0</v>
      </c>
      <c r="Y81" s="66">
        <f>IF(ISERROR(VLOOKUP($AC81,OL!$A$6:$K$88,10,0)),"",VLOOKUP($AC81,OL!$A$6:$K$88,10,0))</f>
        <v>1</v>
      </c>
      <c r="Z81" s="70">
        <f t="shared" si="24"/>
        <v>1</v>
      </c>
      <c r="AA81" s="66">
        <f>IF(ISERROR(VLOOKUP($AC81,LS!$A$6:$K$87,11,0)),"",VLOOKUP($AC81,LS!$A$6:$K$87,11,0))</f>
        <v>1</v>
      </c>
      <c r="AB81" s="71">
        <f>IF(ISERROR(VLOOKUP($AC81,OL!$A$6:$K$88,11,0)),"",VLOOKUP($AC81,OL!$A$6:$K$88,11,0))</f>
        <v>1</v>
      </c>
      <c r="AC81" s="74" t="str">
        <f t="shared" si="15"/>
        <v>88</v>
      </c>
      <c r="AD81" s="12">
        <f t="shared" si="25"/>
        <v>1</v>
      </c>
      <c r="AE81" s="12">
        <f t="shared" si="25"/>
        <v>1</v>
      </c>
      <c r="AF81" t="b">
        <f t="shared" si="26"/>
        <v>1</v>
      </c>
      <c r="AG81" t="b">
        <f t="shared" si="26"/>
        <v>1</v>
      </c>
      <c r="AH81" s="92">
        <f t="shared" si="27"/>
        <v>76</v>
      </c>
      <c r="AI81" s="92" t="e">
        <f t="shared" si="28"/>
        <v>#NUM!</v>
      </c>
      <c r="AJ81" s="92" t="e">
        <f t="shared" si="29"/>
        <v>#NUM!</v>
      </c>
    </row>
    <row r="82" spans="1:36" x14ac:dyDescent="0.25">
      <c r="A82" s="73" t="s">
        <v>137</v>
      </c>
      <c r="B82" s="65" t="str">
        <f t="shared" si="16"/>
        <v>-</v>
      </c>
      <c r="C82" s="66">
        <f>IF(ISERROR(VLOOKUP($AC82,LS!$A$6:$K$87,3,0)),"",VLOOKUP($AC82,LS!$A$6:$K$87,3,0))</f>
        <v>0</v>
      </c>
      <c r="D82" s="66">
        <f>IF(ISERROR(VLOOKUP($AC82,OL!$A$6:$K$88,3,0)),"",VLOOKUP($AC82,OL!$A$6:$K$88,3,0))</f>
        <v>0</v>
      </c>
      <c r="E82" s="65" t="str">
        <f t="shared" si="17"/>
        <v>-</v>
      </c>
      <c r="F82" s="66">
        <f>IF(ISERROR(VLOOKUP($AC82,LS!$A$6:$K$87,4,0)),"",VLOOKUP($AC82,LS!$A$6:$K$87,4,0))</f>
        <v>0</v>
      </c>
      <c r="G82" s="66">
        <f>IF(ISERROR(VLOOKUP($AC82,OL!$A$6:$K$88,4,0)),"",VLOOKUP($AC82,OL!$A$6:$K$88,4,0))</f>
        <v>0</v>
      </c>
      <c r="H82" s="65" t="str">
        <f t="shared" si="18"/>
        <v>-</v>
      </c>
      <c r="I82" s="66">
        <f>IF(ISERROR(VLOOKUP($AC82,LS!$A$6:$K$87,5,0)),"",VLOOKUP($AC82,LS!$A$6:$K$87,5,0))</f>
        <v>0</v>
      </c>
      <c r="J82" s="67">
        <f>IF(ISERROR(VLOOKUP($AC82,OL!$A$6:$K$88,5,0)),"",VLOOKUP($AC82,OL!$A$6:$K$88,5,0))</f>
        <v>0</v>
      </c>
      <c r="K82" s="69" t="str">
        <f t="shared" si="19"/>
        <v>-</v>
      </c>
      <c r="L82" s="66">
        <f>IF(ISERROR(VLOOKUP($AC82,LS!$A$6:$K$87,6,0)),"",VLOOKUP($AC82,LS!$A$6:$K$87,6,0))</f>
        <v>0</v>
      </c>
      <c r="M82" s="66">
        <f>IF(ISERROR(VLOOKUP($AC82,OL!$A$6:$K$88,6,0)),"",VLOOKUP($AC82,OL!$A$6:$K$88,6,0))</f>
        <v>0</v>
      </c>
      <c r="N82" s="65" t="str">
        <f t="shared" si="20"/>
        <v>-</v>
      </c>
      <c r="O82" s="66">
        <f>IF(ISERROR(VLOOKUP($AC82,LS!$A$6:$K$87,7,0)),"",VLOOKUP($AC82,LS!$A$6:$K$87,7,0))</f>
        <v>0</v>
      </c>
      <c r="P82" s="67">
        <f>IF(ISERROR(VLOOKUP($AC82,OL!$A$6:$K$88,7,0)),"",VLOOKUP($AC82,OL!$A$6:$K$88,7,0))</f>
        <v>0</v>
      </c>
      <c r="Q82" s="69" t="str">
        <f t="shared" si="21"/>
        <v>-</v>
      </c>
      <c r="R82" s="66">
        <f>IF(ISERROR(VLOOKUP($AC82,LS!$A$6:$K$87,8,0)),"",VLOOKUP($AC82,LS!$A$6:$K$87,8,0))</f>
        <v>0</v>
      </c>
      <c r="S82" s="66">
        <f>IF(ISERROR(VLOOKUP($AC82,OL!$A$6:$K$88,8,0)),"",VLOOKUP($AC82,OL!$A$6:$K$88,8,0))</f>
        <v>0</v>
      </c>
      <c r="T82" s="65" t="str">
        <f t="shared" si="22"/>
        <v>-</v>
      </c>
      <c r="U82" s="66">
        <f>IF(ISERROR(VLOOKUP($AC82,LS!$A$6:$K$87,9,0)),"",VLOOKUP($AC82,LS!$A$6:$K$87,9,0))</f>
        <v>0</v>
      </c>
      <c r="V82" s="67">
        <f>IF(ISERROR(VLOOKUP($AC82,OL!$A$6:$K$88,9,0)),"",VLOOKUP($AC82,OL!$A$6:$K$88,9,0))</f>
        <v>0</v>
      </c>
      <c r="W82" s="69" t="str">
        <f t="shared" si="23"/>
        <v>-</v>
      </c>
      <c r="X82" s="66">
        <f>IF(ISERROR(VLOOKUP($AC82,LS!$A$6:$K$87,10,0)),"",VLOOKUP($AC82,LS!$A$6:$K$87,10,0))</f>
        <v>0</v>
      </c>
      <c r="Y82" s="66">
        <f>IF(ISERROR(VLOOKUP($AC82,OL!$A$6:$K$88,10,0)),"",VLOOKUP($AC82,OL!$A$6:$K$88,10,0))</f>
        <v>0</v>
      </c>
      <c r="Z82" s="70" t="str">
        <f t="shared" si="24"/>
        <v>-</v>
      </c>
      <c r="AA82" s="66">
        <f>IF(ISERROR(VLOOKUP($AC82,LS!$A$6:$K$87,11,0)),"",VLOOKUP($AC82,LS!$A$6:$K$87,11,0))</f>
        <v>0</v>
      </c>
      <c r="AB82" s="71">
        <f>IF(ISERROR(VLOOKUP($AC82,OL!$A$6:$K$88,11,0)),"",VLOOKUP($AC82,OL!$A$6:$K$88,11,0))</f>
        <v>0</v>
      </c>
      <c r="AC82" s="74" t="str">
        <f t="shared" si="15"/>
        <v>89</v>
      </c>
      <c r="AD82" s="12">
        <f t="shared" si="25"/>
        <v>0</v>
      </c>
      <c r="AE82" s="12">
        <f t="shared" si="25"/>
        <v>0</v>
      </c>
      <c r="AF82" t="b">
        <f t="shared" si="26"/>
        <v>1</v>
      </c>
      <c r="AG82" t="b">
        <f t="shared" si="26"/>
        <v>1</v>
      </c>
      <c r="AH82" s="92" t="str">
        <f t="shared" si="27"/>
        <v/>
      </c>
      <c r="AI82" s="92" t="e">
        <f t="shared" si="28"/>
        <v>#NUM!</v>
      </c>
      <c r="AJ82" s="92" t="e">
        <f t="shared" si="29"/>
        <v>#NUM!</v>
      </c>
    </row>
    <row r="83" spans="1:36" x14ac:dyDescent="0.25">
      <c r="A83" s="73" t="s">
        <v>138</v>
      </c>
      <c r="B83" s="75" t="str">
        <f t="shared" si="16"/>
        <v>-</v>
      </c>
      <c r="C83" s="66">
        <f>IF(ISERROR(VLOOKUP($AC83,LS!$A$6:$K$87,3,0)),"",VLOOKUP($AC83,LS!$A$6:$K$87,3,0))</f>
        <v>0</v>
      </c>
      <c r="D83" s="66">
        <f>IF(ISERROR(VLOOKUP($AC83,OL!$A$6:$K$88,3,0)),"",VLOOKUP($AC83,OL!$A$6:$K$88,3,0))</f>
        <v>0</v>
      </c>
      <c r="E83" s="65" t="str">
        <f t="shared" si="17"/>
        <v>-</v>
      </c>
      <c r="F83" s="66">
        <f>IF(ISERROR(VLOOKUP($AC83,LS!$A$6:$K$87,4,0)),"",VLOOKUP($AC83,LS!$A$6:$K$87,4,0))</f>
        <v>0</v>
      </c>
      <c r="G83" s="66">
        <f>IF(ISERROR(VLOOKUP($AC83,OL!$A$6:$K$88,4,0)),"",VLOOKUP($AC83,OL!$A$6:$K$88,4,0))</f>
        <v>0</v>
      </c>
      <c r="H83" s="65" t="str">
        <f t="shared" si="18"/>
        <v>-</v>
      </c>
      <c r="I83" s="66">
        <f>IF(ISERROR(VLOOKUP($AC83,LS!$A$6:$K$87,5,0)),"",VLOOKUP($AC83,LS!$A$6:$K$87,5,0))</f>
        <v>0</v>
      </c>
      <c r="J83" s="67">
        <f>IF(ISERROR(VLOOKUP($AC83,OL!$A$6:$K$88,5,0)),"",VLOOKUP($AC83,OL!$A$6:$K$88,5,0))</f>
        <v>0</v>
      </c>
      <c r="K83" s="68" t="str">
        <f t="shared" si="19"/>
        <v>-</v>
      </c>
      <c r="L83" s="66">
        <f>IF(ISERROR(VLOOKUP($AC83,LS!$A$6:$K$87,6,0)),"",VLOOKUP($AC83,LS!$A$6:$K$87,6,0))</f>
        <v>0</v>
      </c>
      <c r="M83" s="66">
        <f>IF(ISERROR(VLOOKUP($AC83,OL!$A$6:$K$88,6,0)),"",VLOOKUP($AC83,OL!$A$6:$K$88,6,0))</f>
        <v>0</v>
      </c>
      <c r="N83" s="65" t="str">
        <f t="shared" si="20"/>
        <v>-</v>
      </c>
      <c r="O83" s="66">
        <f>IF(ISERROR(VLOOKUP($AC83,LS!$A$6:$K$87,7,0)),"",VLOOKUP($AC83,LS!$A$6:$K$87,7,0))</f>
        <v>0</v>
      </c>
      <c r="P83" s="67">
        <f>IF(ISERROR(VLOOKUP($AC83,OL!$A$6:$K$88,7,0)),"",VLOOKUP($AC83,OL!$A$6:$K$88,7,0))</f>
        <v>0</v>
      </c>
      <c r="Q83" s="68" t="str">
        <f t="shared" si="21"/>
        <v>-</v>
      </c>
      <c r="R83" s="66">
        <f>IF(ISERROR(VLOOKUP($AC83,LS!$A$6:$K$87,8,0)),"",VLOOKUP($AC83,LS!$A$6:$K$87,8,0))</f>
        <v>0</v>
      </c>
      <c r="S83" s="66">
        <f>IF(ISERROR(VLOOKUP($AC83,OL!$A$6:$K$88,8,0)),"",VLOOKUP($AC83,OL!$A$6:$K$88,8,0))</f>
        <v>0</v>
      </c>
      <c r="T83" s="65" t="str">
        <f t="shared" si="22"/>
        <v>-</v>
      </c>
      <c r="U83" s="66">
        <f>IF(ISERROR(VLOOKUP($AC83,LS!$A$6:$K$87,9,0)),"",VLOOKUP($AC83,LS!$A$6:$K$87,9,0))</f>
        <v>0</v>
      </c>
      <c r="V83" s="67">
        <f>IF(ISERROR(VLOOKUP($AC83,OL!$A$6:$K$88,9,0)),"",VLOOKUP($AC83,OL!$A$6:$K$88,9,0))</f>
        <v>0</v>
      </c>
      <c r="W83" s="68" t="str">
        <f t="shared" si="23"/>
        <v>-</v>
      </c>
      <c r="X83" s="66">
        <f>IF(ISERROR(VLOOKUP($AC83,LS!$A$6:$K$87,10,0)),"",VLOOKUP($AC83,LS!$A$6:$K$87,10,0))</f>
        <v>0</v>
      </c>
      <c r="Y83" s="66">
        <f>IF(ISERROR(VLOOKUP($AC83,OL!$A$6:$K$88,10,0)),"",VLOOKUP($AC83,OL!$A$6:$K$88,10,0))</f>
        <v>0</v>
      </c>
      <c r="Z83" s="76" t="str">
        <f t="shared" si="24"/>
        <v>-</v>
      </c>
      <c r="AA83" s="66">
        <f>IF(ISERROR(VLOOKUP($AC83,LS!$A$6:$K$87,11,0)),"",VLOOKUP($AC83,LS!$A$6:$K$87,11,0))</f>
        <v>0</v>
      </c>
      <c r="AB83" s="71">
        <f>IF(ISERROR(VLOOKUP($AC83,OL!$A$6:$K$88,11,0)),"",VLOOKUP($AC83,OL!$A$6:$K$88,11,0))</f>
        <v>0</v>
      </c>
      <c r="AC83" s="74" t="str">
        <f t="shared" si="15"/>
        <v>99</v>
      </c>
      <c r="AD83" s="12">
        <f t="shared" si="25"/>
        <v>0</v>
      </c>
      <c r="AE83" s="12">
        <f t="shared" si="25"/>
        <v>0</v>
      </c>
      <c r="AF83" t="b">
        <f t="shared" si="26"/>
        <v>1</v>
      </c>
      <c r="AG83" t="b">
        <f t="shared" si="26"/>
        <v>1</v>
      </c>
      <c r="AH83" s="92"/>
      <c r="AI83" s="92" t="e">
        <f t="shared" si="28"/>
        <v>#NUM!</v>
      </c>
      <c r="AJ83" s="92" t="e">
        <f t="shared" si="29"/>
        <v>#NUM!</v>
      </c>
    </row>
    <row r="84" spans="1:36" ht="3.75" customHeight="1" thickBot="1" x14ac:dyDescent="0.3">
      <c r="A84" s="77"/>
      <c r="B84" s="78"/>
      <c r="C84" s="79"/>
      <c r="D84" s="80"/>
      <c r="E84" s="81"/>
      <c r="F84" s="82"/>
      <c r="G84" s="82"/>
      <c r="H84" s="81"/>
      <c r="I84" s="82"/>
      <c r="J84" s="82"/>
      <c r="K84" s="81"/>
      <c r="L84" s="82"/>
      <c r="M84" s="82"/>
      <c r="N84" s="81"/>
      <c r="O84" s="82"/>
      <c r="P84" s="82"/>
      <c r="Q84" s="81"/>
      <c r="R84" s="82"/>
      <c r="S84" s="82"/>
      <c r="T84" s="81"/>
      <c r="U84" s="82"/>
      <c r="V84" s="82"/>
      <c r="W84" s="81"/>
      <c r="X84" s="82"/>
      <c r="Y84" s="82"/>
      <c r="Z84" s="81"/>
      <c r="AA84" s="77"/>
      <c r="AB84" s="77"/>
      <c r="AC84" s="77" t="s">
        <v>139</v>
      </c>
      <c r="AD84" s="12">
        <f t="shared" si="25"/>
        <v>0</v>
      </c>
      <c r="AE84" s="12">
        <f t="shared" si="25"/>
        <v>0</v>
      </c>
      <c r="AF84" s="12" t="b">
        <f t="shared" si="26"/>
        <v>0</v>
      </c>
      <c r="AG84" s="12" t="b">
        <f t="shared" si="26"/>
        <v>0</v>
      </c>
      <c r="AH84" s="92" t="str">
        <f t="shared" si="27"/>
        <v/>
      </c>
      <c r="AI84" s="92" t="e">
        <f t="shared" si="28"/>
        <v>#NUM!</v>
      </c>
      <c r="AJ84" s="92" t="e">
        <f t="shared" si="29"/>
        <v>#NUM!</v>
      </c>
    </row>
    <row r="85" spans="1:36" x14ac:dyDescent="0.25">
      <c r="A85" s="257" t="s">
        <v>140</v>
      </c>
      <c r="B85" s="83">
        <f>IFERROR(C85/D85,"-")</f>
        <v>0.21153846153846154</v>
      </c>
      <c r="C85" s="84">
        <f>SUM(C6:C84)</f>
        <v>11</v>
      </c>
      <c r="D85" s="84">
        <f>SUM(D6:D84)</f>
        <v>52</v>
      </c>
      <c r="E85" s="85">
        <f>IFERROR(F85/G85,"-")</f>
        <v>0.17647058823529413</v>
      </c>
      <c r="F85" s="84">
        <f>SUM(F6:F84)</f>
        <v>9</v>
      </c>
      <c r="G85" s="86">
        <f>SUM(G6:G84)</f>
        <v>51</v>
      </c>
      <c r="H85" s="83">
        <f>IFERROR(I85/J85,"-")</f>
        <v>1.1908396946564885</v>
      </c>
      <c r="I85" s="84">
        <f>SUM(I6:I84)</f>
        <v>156</v>
      </c>
      <c r="J85" s="84">
        <f>SUM(J6:J84)</f>
        <v>131</v>
      </c>
      <c r="K85" s="85">
        <f>IFERROR(L85/M85,"-")</f>
        <v>0.3515625</v>
      </c>
      <c r="L85" s="84">
        <f>SUM(L6:L84)</f>
        <v>45</v>
      </c>
      <c r="M85" s="86">
        <f>SUM(M6:M84)</f>
        <v>128</v>
      </c>
      <c r="N85" s="83">
        <f>IFERROR(O85/P85,"-")</f>
        <v>1</v>
      </c>
      <c r="O85" s="84">
        <f>SUM(O6:O84)</f>
        <v>21</v>
      </c>
      <c r="P85" s="84">
        <f>SUM(P6:P84)</f>
        <v>21</v>
      </c>
      <c r="Q85" s="85">
        <f>IFERROR(R85/S85,"-")</f>
        <v>1.0307692307692307</v>
      </c>
      <c r="R85" s="84">
        <f>SUM(R6:R84)</f>
        <v>134</v>
      </c>
      <c r="S85" s="86">
        <f>SUM(S6:S84)</f>
        <v>130</v>
      </c>
      <c r="T85" s="83">
        <f>IFERROR(U85/V85,"-")</f>
        <v>1.4736842105263157</v>
      </c>
      <c r="U85" s="84">
        <f>SUM(U6:U84)</f>
        <v>28</v>
      </c>
      <c r="V85" s="84">
        <f>SUM(V6:V84)</f>
        <v>19</v>
      </c>
      <c r="W85" s="85">
        <f>IFERROR(X85/Y85,"-")</f>
        <v>0.7</v>
      </c>
      <c r="X85" s="84">
        <f>SUM(X6:X84)</f>
        <v>35</v>
      </c>
      <c r="Y85" s="84">
        <f>SUM(Y6:Y84)</f>
        <v>50</v>
      </c>
      <c r="Z85" s="85">
        <f>IFERROR(AA85/AB85,"-")</f>
        <v>0.75429553264604809</v>
      </c>
      <c r="AA85" s="84">
        <f>SUM(AA6:AA84)</f>
        <v>439</v>
      </c>
      <c r="AB85" s="86">
        <f>SUM(AB6:AB84)</f>
        <v>582</v>
      </c>
      <c r="AD85" s="12">
        <f t="shared" si="25"/>
        <v>439</v>
      </c>
      <c r="AE85" s="12">
        <f t="shared" si="25"/>
        <v>582</v>
      </c>
      <c r="AF85" t="b">
        <f t="shared" si="26"/>
        <v>1</v>
      </c>
      <c r="AG85" t="b">
        <f t="shared" si="26"/>
        <v>1</v>
      </c>
      <c r="AH85" s="92"/>
      <c r="AI85" s="92" t="e">
        <f t="shared" si="28"/>
        <v>#NUM!</v>
      </c>
      <c r="AJ85" s="92" t="e">
        <f t="shared" si="29"/>
        <v>#NUM!</v>
      </c>
    </row>
    <row r="86" spans="1:36" s="87" customFormat="1" ht="15.75" thickBot="1" x14ac:dyDescent="0.3">
      <c r="A86" s="258"/>
      <c r="B86" s="253" t="s">
        <v>60</v>
      </c>
      <c r="C86" s="253"/>
      <c r="D86" s="253"/>
      <c r="E86" s="250" t="s">
        <v>61</v>
      </c>
      <c r="F86" s="251"/>
      <c r="G86" s="252"/>
      <c r="H86" s="253" t="s">
        <v>62</v>
      </c>
      <c r="I86" s="251"/>
      <c r="J86" s="251"/>
      <c r="K86" s="250" t="s">
        <v>63</v>
      </c>
      <c r="L86" s="251"/>
      <c r="M86" s="252"/>
      <c r="N86" s="253" t="s">
        <v>81</v>
      </c>
      <c r="O86" s="251"/>
      <c r="P86" s="251"/>
      <c r="Q86" s="250" t="s">
        <v>65</v>
      </c>
      <c r="R86" s="251"/>
      <c r="S86" s="252"/>
      <c r="T86" s="253" t="s">
        <v>66</v>
      </c>
      <c r="U86" s="251"/>
      <c r="V86" s="251"/>
      <c r="W86" s="250" t="s">
        <v>67</v>
      </c>
      <c r="X86" s="251"/>
      <c r="Y86" s="252"/>
      <c r="Z86" s="254" t="s">
        <v>1</v>
      </c>
      <c r="AA86" s="255"/>
      <c r="AB86" s="256"/>
      <c r="AC86"/>
      <c r="AD86" s="12"/>
      <c r="AE86" s="12"/>
      <c r="AF86"/>
      <c r="AG86"/>
      <c r="AH86" s="92" t="str">
        <f t="shared" si="27"/>
        <v/>
      </c>
      <c r="AI86" s="92" t="e">
        <f t="shared" si="28"/>
        <v>#NUM!</v>
      </c>
      <c r="AJ86" s="92" t="e">
        <f t="shared" si="29"/>
        <v>#NUM!</v>
      </c>
    </row>
    <row r="88" spans="1:36" x14ac:dyDescent="0.25">
      <c r="A88" s="88"/>
      <c r="AC88" s="88"/>
    </row>
    <row r="89" spans="1:36" x14ac:dyDescent="0.25">
      <c r="A89" s="89"/>
      <c r="AC89" s="89"/>
    </row>
    <row r="90" spans="1:36" x14ac:dyDescent="0.25">
      <c r="A90" s="89"/>
      <c r="AC90" s="89"/>
    </row>
    <row r="91" spans="1:36" x14ac:dyDescent="0.25">
      <c r="A91" s="89"/>
      <c r="AC91" s="89"/>
    </row>
    <row r="92" spans="1:36" x14ac:dyDescent="0.25">
      <c r="A92" s="89"/>
      <c r="AC92" s="89"/>
    </row>
    <row r="93" spans="1:36" x14ac:dyDescent="0.25">
      <c r="A93" s="89"/>
      <c r="AC93" s="89"/>
    </row>
    <row r="94" spans="1:36" x14ac:dyDescent="0.25">
      <c r="A94" s="89"/>
      <c r="AC94" s="89"/>
    </row>
  </sheetData>
  <mergeCells count="20">
    <mergeCell ref="Q86:S86"/>
    <mergeCell ref="T86:V86"/>
    <mergeCell ref="W86:Y86"/>
    <mergeCell ref="Z86:AB86"/>
    <mergeCell ref="A85:A86"/>
    <mergeCell ref="B86:D86"/>
    <mergeCell ref="E86:G86"/>
    <mergeCell ref="H86:J86"/>
    <mergeCell ref="K86:M86"/>
    <mergeCell ref="N86:P86"/>
    <mergeCell ref="W1:AB1"/>
    <mergeCell ref="B4:D4"/>
    <mergeCell ref="E4:G4"/>
    <mergeCell ref="H4:J4"/>
    <mergeCell ref="K4:M4"/>
    <mergeCell ref="N4:P4"/>
    <mergeCell ref="Q4:S4"/>
    <mergeCell ref="T4:V4"/>
    <mergeCell ref="W4:Y4"/>
    <mergeCell ref="Z4:AB4"/>
  </mergeCells>
  <conditionalFormatting sqref="AF6:AG83 AF85:AG85">
    <cfRule type="cellIs" dxfId="21" priority="11" operator="equal">
      <formula>TRUE</formula>
    </cfRule>
    <cfRule type="cellIs" dxfId="20" priority="12" operator="equal">
      <formula>FALSE</formula>
    </cfRule>
  </conditionalFormatting>
  <conditionalFormatting sqref="B6:B83 E6:E83 H6:H83 K6:K83 N6:N83 Q6:Q83 T6:T83 W6:W83 Z6:Z83">
    <cfRule type="cellIs" dxfId="19" priority="10" operator="lessThan">
      <formula>1</formula>
    </cfRule>
  </conditionalFormatting>
  <conditionalFormatting sqref="D6:D83">
    <cfRule type="expression" dxfId="18" priority="9">
      <formula>D6&gt;C6</formula>
    </cfRule>
  </conditionalFormatting>
  <conditionalFormatting sqref="G6:G83">
    <cfRule type="expression" dxfId="17" priority="8">
      <formula>G6&gt;F6</formula>
    </cfRule>
  </conditionalFormatting>
  <conditionalFormatting sqref="J6:J83">
    <cfRule type="expression" dxfId="16" priority="7">
      <formula>J6&gt;I6</formula>
    </cfRule>
  </conditionalFormatting>
  <conditionalFormatting sqref="M6:M83">
    <cfRule type="expression" dxfId="15" priority="6">
      <formula>M6&gt;L6</formula>
    </cfRule>
  </conditionalFormatting>
  <conditionalFormatting sqref="P6:P83">
    <cfRule type="expression" dxfId="14" priority="5">
      <formula>P6&gt;O6</formula>
    </cfRule>
  </conditionalFormatting>
  <conditionalFormatting sqref="S6:S83">
    <cfRule type="expression" dxfId="13" priority="4">
      <formula>S6&gt;R6</formula>
    </cfRule>
  </conditionalFormatting>
  <conditionalFormatting sqref="V6:V83">
    <cfRule type="expression" dxfId="12" priority="3">
      <formula>V6&gt;U6</formula>
    </cfRule>
  </conditionalFormatting>
  <conditionalFormatting sqref="Y6:Y83">
    <cfRule type="expression" dxfId="11" priority="2">
      <formula>Y6&gt;X6</formula>
    </cfRule>
  </conditionalFormatting>
  <conditionalFormatting sqref="AB6:AB83">
    <cfRule type="expression" dxfId="10" priority="1">
      <formula>AB6&gt;AA6</formula>
    </cfRule>
  </conditionalFormatting>
  <pageMargins left="0.70866141732283472" right="0.70866141732283472" top="0.74803149606299213" bottom="0.74803149606299213" header="0.31496062992125984" footer="0.31496062992125984"/>
  <pageSetup paperSize="8" scale="6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/>
  <dimension ref="A5:K86"/>
  <sheetViews>
    <sheetView workbookViewId="0">
      <selection activeCell="AI17" sqref="AI17:AO17"/>
    </sheetView>
  </sheetViews>
  <sheetFormatPr baseColWidth="10" defaultRowHeight="15" x14ac:dyDescent="0.25"/>
  <sheetData>
    <row r="5" spans="1:11" x14ac:dyDescent="0.25">
      <c r="B5" s="195" t="s">
        <v>5</v>
      </c>
      <c r="C5" s="199" t="s">
        <v>14</v>
      </c>
      <c r="D5" s="198" t="s">
        <v>15</v>
      </c>
      <c r="E5" s="198" t="s">
        <v>16</v>
      </c>
      <c r="F5" s="198" t="s">
        <v>17</v>
      </c>
      <c r="G5" s="198" t="s">
        <v>18</v>
      </c>
      <c r="H5" s="198" t="s">
        <v>19</v>
      </c>
      <c r="I5" s="198" t="s">
        <v>20</v>
      </c>
      <c r="J5" s="198" t="s">
        <v>21</v>
      </c>
      <c r="K5" s="200" t="s">
        <v>22</v>
      </c>
    </row>
    <row r="6" spans="1:11" x14ac:dyDescent="0.25">
      <c r="A6" t="str">
        <f>LEFT(B6,2)</f>
        <v>01</v>
      </c>
      <c r="B6" s="197" t="s">
        <v>86</v>
      </c>
      <c r="C6" s="201">
        <v>0</v>
      </c>
      <c r="D6" s="205">
        <v>0</v>
      </c>
      <c r="E6" s="205">
        <v>0</v>
      </c>
      <c r="F6" s="205">
        <v>0</v>
      </c>
      <c r="G6" s="205">
        <v>0</v>
      </c>
      <c r="H6" s="205">
        <v>0</v>
      </c>
      <c r="I6" s="205">
        <v>0</v>
      </c>
      <c r="J6" s="205">
        <v>0</v>
      </c>
      <c r="K6" s="210">
        <v>0</v>
      </c>
    </row>
    <row r="7" spans="1:11" x14ac:dyDescent="0.25">
      <c r="A7" t="str">
        <f t="shared" ref="A7:A70" si="0">LEFT(B7,2)</f>
        <v>02</v>
      </c>
      <c r="B7" s="194" t="s">
        <v>87</v>
      </c>
      <c r="C7" s="202">
        <v>0</v>
      </c>
      <c r="D7" s="206">
        <v>0</v>
      </c>
      <c r="E7" s="206">
        <v>3</v>
      </c>
      <c r="F7" s="206">
        <v>0</v>
      </c>
      <c r="G7" s="206">
        <v>0</v>
      </c>
      <c r="H7" s="206">
        <v>2</v>
      </c>
      <c r="I7" s="206">
        <v>1</v>
      </c>
      <c r="J7" s="206">
        <v>0</v>
      </c>
      <c r="K7" s="211">
        <v>6</v>
      </c>
    </row>
    <row r="8" spans="1:11" x14ac:dyDescent="0.25">
      <c r="A8" t="str">
        <f t="shared" si="0"/>
        <v>05</v>
      </c>
      <c r="B8" s="194" t="s">
        <v>88</v>
      </c>
      <c r="C8" s="202">
        <v>0</v>
      </c>
      <c r="D8" s="206">
        <v>0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11">
        <v>0</v>
      </c>
    </row>
    <row r="9" spans="1:11" x14ac:dyDescent="0.25">
      <c r="A9" t="str">
        <f t="shared" si="0"/>
        <v>06</v>
      </c>
      <c r="B9" s="194" t="s">
        <v>89</v>
      </c>
      <c r="C9" s="202">
        <v>0</v>
      </c>
      <c r="D9" s="206">
        <v>0</v>
      </c>
      <c r="E9" s="206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11">
        <v>0</v>
      </c>
    </row>
    <row r="10" spans="1:11" x14ac:dyDescent="0.25">
      <c r="A10" t="str">
        <f t="shared" si="0"/>
        <v>10</v>
      </c>
      <c r="B10" s="194" t="s">
        <v>90</v>
      </c>
      <c r="C10" s="202">
        <v>0</v>
      </c>
      <c r="D10" s="206">
        <v>0</v>
      </c>
      <c r="E10" s="206">
        <v>0</v>
      </c>
      <c r="F10" s="206">
        <v>0</v>
      </c>
      <c r="G10" s="206">
        <v>0</v>
      </c>
      <c r="H10" s="206">
        <v>0</v>
      </c>
      <c r="I10" s="206">
        <v>0</v>
      </c>
      <c r="J10" s="206">
        <v>0</v>
      </c>
      <c r="K10" s="211">
        <v>0</v>
      </c>
    </row>
    <row r="11" spans="1:11" x14ac:dyDescent="0.25">
      <c r="A11" t="str">
        <f t="shared" si="0"/>
        <v>11</v>
      </c>
      <c r="B11" s="194" t="s">
        <v>91</v>
      </c>
      <c r="C11" s="202">
        <v>0</v>
      </c>
      <c r="D11" s="206">
        <v>0</v>
      </c>
      <c r="E11" s="206">
        <v>0</v>
      </c>
      <c r="F11" s="206">
        <v>0</v>
      </c>
      <c r="G11" s="206">
        <v>0</v>
      </c>
      <c r="H11" s="206">
        <v>0</v>
      </c>
      <c r="I11" s="206">
        <v>0</v>
      </c>
      <c r="J11" s="206">
        <v>0</v>
      </c>
      <c r="K11" s="211">
        <v>0</v>
      </c>
    </row>
    <row r="12" spans="1:11" x14ac:dyDescent="0.25">
      <c r="A12" t="str">
        <f t="shared" si="0"/>
        <v>12</v>
      </c>
      <c r="B12" s="194" t="s">
        <v>92</v>
      </c>
      <c r="C12" s="202">
        <v>0</v>
      </c>
      <c r="D12" s="206">
        <v>0</v>
      </c>
      <c r="E12" s="206">
        <v>0</v>
      </c>
      <c r="F12" s="206">
        <v>0</v>
      </c>
      <c r="G12" s="206">
        <v>0</v>
      </c>
      <c r="H12" s="206">
        <v>0</v>
      </c>
      <c r="I12" s="206">
        <v>0</v>
      </c>
      <c r="J12" s="206">
        <v>0</v>
      </c>
      <c r="K12" s="211">
        <v>0</v>
      </c>
    </row>
    <row r="13" spans="1:11" x14ac:dyDescent="0.25">
      <c r="A13" t="str">
        <f t="shared" si="0"/>
        <v>13</v>
      </c>
      <c r="B13" s="194" t="s">
        <v>93</v>
      </c>
      <c r="C13" s="202">
        <v>0</v>
      </c>
      <c r="D13" s="206">
        <v>0</v>
      </c>
      <c r="E13" s="206">
        <v>0</v>
      </c>
      <c r="F13" s="206">
        <v>0</v>
      </c>
      <c r="G13" s="206">
        <v>0</v>
      </c>
      <c r="H13" s="206">
        <v>0</v>
      </c>
      <c r="I13" s="206">
        <v>0</v>
      </c>
      <c r="J13" s="206">
        <v>0</v>
      </c>
      <c r="K13" s="211">
        <v>0</v>
      </c>
    </row>
    <row r="14" spans="1:11" x14ac:dyDescent="0.25">
      <c r="A14" t="str">
        <f t="shared" si="0"/>
        <v>14</v>
      </c>
      <c r="B14" s="194" t="s">
        <v>94</v>
      </c>
      <c r="C14" s="202">
        <v>0</v>
      </c>
      <c r="D14" s="206">
        <v>0</v>
      </c>
      <c r="E14" s="206">
        <v>0</v>
      </c>
      <c r="F14" s="206">
        <v>0</v>
      </c>
      <c r="G14" s="206">
        <v>0</v>
      </c>
      <c r="H14" s="206">
        <v>0</v>
      </c>
      <c r="I14" s="206">
        <v>0</v>
      </c>
      <c r="J14" s="206">
        <v>0</v>
      </c>
      <c r="K14" s="211">
        <v>0</v>
      </c>
    </row>
    <row r="15" spans="1:11" x14ac:dyDescent="0.25">
      <c r="A15" t="str">
        <f t="shared" si="0"/>
        <v>15</v>
      </c>
      <c r="B15" s="194" t="s">
        <v>95</v>
      </c>
      <c r="C15" s="202">
        <v>0</v>
      </c>
      <c r="D15" s="206">
        <v>0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6">
        <v>0</v>
      </c>
      <c r="K15" s="211">
        <v>0</v>
      </c>
    </row>
    <row r="16" spans="1:11" x14ac:dyDescent="0.25">
      <c r="A16" t="str">
        <f t="shared" si="0"/>
        <v>16</v>
      </c>
      <c r="B16" s="194" t="s">
        <v>26</v>
      </c>
      <c r="C16" s="202">
        <v>2</v>
      </c>
      <c r="D16" s="206">
        <v>1</v>
      </c>
      <c r="E16" s="206">
        <v>6</v>
      </c>
      <c r="F16" s="206">
        <v>4</v>
      </c>
      <c r="G16" s="206">
        <v>3</v>
      </c>
      <c r="H16" s="206">
        <v>4</v>
      </c>
      <c r="I16" s="206">
        <v>2</v>
      </c>
      <c r="J16" s="206">
        <v>0</v>
      </c>
      <c r="K16" s="211">
        <v>22</v>
      </c>
    </row>
    <row r="17" spans="1:11" x14ac:dyDescent="0.25">
      <c r="A17" t="str">
        <f t="shared" si="0"/>
        <v>17</v>
      </c>
      <c r="B17" s="194" t="s">
        <v>27</v>
      </c>
      <c r="C17" s="202">
        <v>1</v>
      </c>
      <c r="D17" s="206">
        <v>0</v>
      </c>
      <c r="E17" s="206">
        <v>6</v>
      </c>
      <c r="F17" s="206">
        <v>4</v>
      </c>
      <c r="G17" s="206">
        <v>0</v>
      </c>
      <c r="H17" s="206">
        <v>10</v>
      </c>
      <c r="I17" s="206">
        <v>3</v>
      </c>
      <c r="J17" s="206">
        <v>0</v>
      </c>
      <c r="K17" s="211">
        <v>24</v>
      </c>
    </row>
    <row r="18" spans="1:11" x14ac:dyDescent="0.25">
      <c r="A18" t="str">
        <f t="shared" si="0"/>
        <v>18</v>
      </c>
      <c r="B18" s="194" t="s">
        <v>29</v>
      </c>
      <c r="C18" s="202">
        <v>0</v>
      </c>
      <c r="D18" s="206">
        <v>0</v>
      </c>
      <c r="E18" s="206">
        <v>0</v>
      </c>
      <c r="F18" s="206">
        <v>0</v>
      </c>
      <c r="G18" s="206">
        <v>0</v>
      </c>
      <c r="H18" s="206">
        <v>0</v>
      </c>
      <c r="I18" s="206">
        <v>0</v>
      </c>
      <c r="J18" s="206">
        <v>0</v>
      </c>
      <c r="K18" s="211">
        <v>0</v>
      </c>
    </row>
    <row r="19" spans="1:11" x14ac:dyDescent="0.25">
      <c r="A19" t="str">
        <f t="shared" si="0"/>
        <v>19</v>
      </c>
      <c r="B19" s="194" t="s">
        <v>30</v>
      </c>
      <c r="C19" s="202">
        <v>0</v>
      </c>
      <c r="D19" s="206">
        <v>0</v>
      </c>
      <c r="E19" s="206">
        <v>4</v>
      </c>
      <c r="F19" s="206">
        <v>2</v>
      </c>
      <c r="G19" s="206">
        <v>1</v>
      </c>
      <c r="H19" s="206">
        <v>4</v>
      </c>
      <c r="I19" s="206">
        <v>5</v>
      </c>
      <c r="J19" s="206">
        <v>1</v>
      </c>
      <c r="K19" s="211">
        <v>17</v>
      </c>
    </row>
    <row r="20" spans="1:11" x14ac:dyDescent="0.25">
      <c r="A20" t="str">
        <f t="shared" si="0"/>
        <v>20</v>
      </c>
      <c r="B20" s="194" t="s">
        <v>31</v>
      </c>
      <c r="C20" s="202">
        <v>0</v>
      </c>
      <c r="D20" s="206">
        <v>0</v>
      </c>
      <c r="E20" s="206">
        <v>1</v>
      </c>
      <c r="F20" s="206">
        <v>0</v>
      </c>
      <c r="G20" s="206">
        <v>0</v>
      </c>
      <c r="H20" s="206">
        <v>1</v>
      </c>
      <c r="I20" s="206">
        <v>0</v>
      </c>
      <c r="J20" s="206">
        <v>0</v>
      </c>
      <c r="K20" s="211">
        <v>2</v>
      </c>
    </row>
    <row r="21" spans="1:11" x14ac:dyDescent="0.25">
      <c r="A21" t="str">
        <f t="shared" si="0"/>
        <v>21</v>
      </c>
      <c r="B21" s="194" t="s">
        <v>32</v>
      </c>
      <c r="C21" s="202">
        <v>0</v>
      </c>
      <c r="D21" s="206">
        <v>0</v>
      </c>
      <c r="E21" s="206">
        <v>7</v>
      </c>
      <c r="F21" s="206">
        <v>0</v>
      </c>
      <c r="G21" s="206">
        <v>2</v>
      </c>
      <c r="H21" s="206">
        <v>7</v>
      </c>
      <c r="I21" s="206">
        <v>1</v>
      </c>
      <c r="J21" s="206">
        <v>2</v>
      </c>
      <c r="K21" s="211">
        <v>19</v>
      </c>
    </row>
    <row r="22" spans="1:11" x14ac:dyDescent="0.25">
      <c r="A22" t="str">
        <f t="shared" si="0"/>
        <v>22</v>
      </c>
      <c r="B22" s="194" t="s">
        <v>33</v>
      </c>
      <c r="C22" s="202">
        <v>1</v>
      </c>
      <c r="D22" s="206">
        <v>1</v>
      </c>
      <c r="E22" s="206">
        <v>16</v>
      </c>
      <c r="F22" s="206">
        <v>3</v>
      </c>
      <c r="G22" s="206">
        <v>3</v>
      </c>
      <c r="H22" s="206">
        <v>10</v>
      </c>
      <c r="I22" s="206">
        <v>2</v>
      </c>
      <c r="J22" s="206">
        <v>8</v>
      </c>
      <c r="K22" s="211">
        <v>44</v>
      </c>
    </row>
    <row r="23" spans="1:11" x14ac:dyDescent="0.25">
      <c r="A23" t="str">
        <f t="shared" si="0"/>
        <v>23</v>
      </c>
      <c r="B23" s="194" t="s">
        <v>142</v>
      </c>
      <c r="C23" s="202">
        <v>0</v>
      </c>
      <c r="D23" s="206">
        <v>0</v>
      </c>
      <c r="E23" s="206">
        <v>0</v>
      </c>
      <c r="F23" s="206">
        <v>0</v>
      </c>
      <c r="G23" s="206">
        <v>0</v>
      </c>
      <c r="H23" s="206">
        <v>0</v>
      </c>
      <c r="I23" s="206">
        <v>0</v>
      </c>
      <c r="J23" s="206">
        <v>0</v>
      </c>
      <c r="K23" s="211">
        <v>0</v>
      </c>
    </row>
    <row r="24" spans="1:11" x14ac:dyDescent="0.25">
      <c r="A24" t="str">
        <f t="shared" si="0"/>
        <v>24</v>
      </c>
      <c r="B24" s="194" t="s">
        <v>35</v>
      </c>
      <c r="C24" s="202">
        <v>1</v>
      </c>
      <c r="D24" s="206">
        <v>0</v>
      </c>
      <c r="E24" s="206">
        <v>15</v>
      </c>
      <c r="F24" s="206">
        <v>1</v>
      </c>
      <c r="G24" s="206">
        <v>0</v>
      </c>
      <c r="H24" s="206">
        <v>12</v>
      </c>
      <c r="I24" s="206">
        <v>3</v>
      </c>
      <c r="J24" s="206">
        <v>2</v>
      </c>
      <c r="K24" s="211">
        <v>34</v>
      </c>
    </row>
    <row r="25" spans="1:11" x14ac:dyDescent="0.25">
      <c r="A25" t="str">
        <f t="shared" si="0"/>
        <v>25</v>
      </c>
      <c r="B25" s="194" t="s">
        <v>37</v>
      </c>
      <c r="C25" s="202">
        <v>0</v>
      </c>
      <c r="D25" s="206">
        <v>0</v>
      </c>
      <c r="E25" s="206">
        <v>1</v>
      </c>
      <c r="F25" s="206">
        <v>3</v>
      </c>
      <c r="G25" s="206">
        <v>0</v>
      </c>
      <c r="H25" s="206">
        <v>3</v>
      </c>
      <c r="I25" s="206">
        <v>0</v>
      </c>
      <c r="J25" s="206">
        <v>0</v>
      </c>
      <c r="K25" s="211">
        <v>7</v>
      </c>
    </row>
    <row r="26" spans="1:11" x14ac:dyDescent="0.25">
      <c r="A26" t="str">
        <f t="shared" si="0"/>
        <v>26</v>
      </c>
      <c r="B26" s="194" t="s">
        <v>38</v>
      </c>
      <c r="C26" s="202">
        <v>0</v>
      </c>
      <c r="D26" s="206">
        <v>0</v>
      </c>
      <c r="E26" s="206">
        <v>0</v>
      </c>
      <c r="F26" s="206">
        <v>0</v>
      </c>
      <c r="G26" s="206">
        <v>1</v>
      </c>
      <c r="H26" s="206">
        <v>0</v>
      </c>
      <c r="I26" s="206">
        <v>0</v>
      </c>
      <c r="J26" s="206">
        <v>0</v>
      </c>
      <c r="K26" s="211">
        <v>1</v>
      </c>
    </row>
    <row r="27" spans="1:11" x14ac:dyDescent="0.25">
      <c r="A27" t="str">
        <f t="shared" si="0"/>
        <v>27</v>
      </c>
      <c r="B27" s="194" t="s">
        <v>96</v>
      </c>
      <c r="C27" s="202">
        <v>0</v>
      </c>
      <c r="D27" s="206">
        <v>0</v>
      </c>
      <c r="E27" s="206">
        <v>0</v>
      </c>
      <c r="F27" s="206">
        <v>0</v>
      </c>
      <c r="G27" s="206">
        <v>0</v>
      </c>
      <c r="H27" s="206">
        <v>0</v>
      </c>
      <c r="I27" s="206">
        <v>0</v>
      </c>
      <c r="J27" s="206">
        <v>0</v>
      </c>
      <c r="K27" s="211">
        <v>0</v>
      </c>
    </row>
    <row r="28" spans="1:11" x14ac:dyDescent="0.25">
      <c r="A28" t="str">
        <f t="shared" si="0"/>
        <v>28</v>
      </c>
      <c r="B28" s="194" t="s">
        <v>97</v>
      </c>
      <c r="C28" s="202">
        <v>0</v>
      </c>
      <c r="D28" s="206">
        <v>0</v>
      </c>
      <c r="E28" s="206">
        <v>0</v>
      </c>
      <c r="F28" s="206">
        <v>0</v>
      </c>
      <c r="G28" s="206">
        <v>0</v>
      </c>
      <c r="H28" s="206">
        <v>0</v>
      </c>
      <c r="I28" s="206">
        <v>0</v>
      </c>
      <c r="J28" s="206">
        <v>0</v>
      </c>
      <c r="K28" s="211">
        <v>0</v>
      </c>
    </row>
    <row r="29" spans="1:11" x14ac:dyDescent="0.25">
      <c r="A29" t="str">
        <f t="shared" si="0"/>
        <v>29</v>
      </c>
      <c r="B29" s="194" t="s">
        <v>98</v>
      </c>
      <c r="C29" s="202">
        <v>0</v>
      </c>
      <c r="D29" s="206">
        <v>0</v>
      </c>
      <c r="E29" s="206">
        <v>0</v>
      </c>
      <c r="F29" s="206">
        <v>0</v>
      </c>
      <c r="G29" s="206">
        <v>0</v>
      </c>
      <c r="H29" s="206">
        <v>0</v>
      </c>
      <c r="I29" s="206">
        <v>0</v>
      </c>
      <c r="J29" s="206">
        <v>0</v>
      </c>
      <c r="K29" s="211">
        <v>0</v>
      </c>
    </row>
    <row r="30" spans="1:11" x14ac:dyDescent="0.25">
      <c r="A30" t="str">
        <f t="shared" si="0"/>
        <v>30</v>
      </c>
      <c r="B30" s="194" t="s">
        <v>99</v>
      </c>
      <c r="C30" s="202">
        <v>0</v>
      </c>
      <c r="D30" s="206">
        <v>0</v>
      </c>
      <c r="E30" s="206">
        <v>0</v>
      </c>
      <c r="F30" s="206">
        <v>0</v>
      </c>
      <c r="G30" s="206">
        <v>1</v>
      </c>
      <c r="H30" s="206">
        <v>1</v>
      </c>
      <c r="I30" s="206">
        <v>0</v>
      </c>
      <c r="J30" s="206">
        <v>0</v>
      </c>
      <c r="K30" s="211">
        <v>2</v>
      </c>
    </row>
    <row r="31" spans="1:11" x14ac:dyDescent="0.25">
      <c r="A31" t="str">
        <f t="shared" si="0"/>
        <v>31</v>
      </c>
      <c r="B31" s="194" t="s">
        <v>100</v>
      </c>
      <c r="C31" s="202">
        <v>0</v>
      </c>
      <c r="D31" s="206">
        <v>0</v>
      </c>
      <c r="E31" s="206">
        <v>0</v>
      </c>
      <c r="F31" s="206">
        <v>0</v>
      </c>
      <c r="G31" s="206">
        <v>0</v>
      </c>
      <c r="H31" s="206">
        <v>0</v>
      </c>
      <c r="I31" s="206">
        <v>0</v>
      </c>
      <c r="J31" s="206">
        <v>0</v>
      </c>
      <c r="K31" s="211">
        <v>0</v>
      </c>
    </row>
    <row r="32" spans="1:11" x14ac:dyDescent="0.25">
      <c r="A32" t="str">
        <f t="shared" si="0"/>
        <v>32</v>
      </c>
      <c r="B32" s="194" t="s">
        <v>101</v>
      </c>
      <c r="C32" s="202">
        <v>0</v>
      </c>
      <c r="D32" s="206">
        <v>0</v>
      </c>
      <c r="E32" s="206">
        <v>0</v>
      </c>
      <c r="F32" s="206">
        <v>0</v>
      </c>
      <c r="G32" s="206">
        <v>0</v>
      </c>
      <c r="H32" s="206">
        <v>0</v>
      </c>
      <c r="I32" s="206">
        <v>0</v>
      </c>
      <c r="J32" s="206">
        <v>0</v>
      </c>
      <c r="K32" s="211">
        <v>0</v>
      </c>
    </row>
    <row r="33" spans="1:11" x14ac:dyDescent="0.25">
      <c r="A33" t="str">
        <f t="shared" si="0"/>
        <v>33</v>
      </c>
      <c r="B33" s="194" t="s">
        <v>102</v>
      </c>
      <c r="C33" s="202">
        <v>0</v>
      </c>
      <c r="D33" s="206">
        <v>0</v>
      </c>
      <c r="E33" s="206">
        <v>0</v>
      </c>
      <c r="F33" s="206">
        <v>0</v>
      </c>
      <c r="G33" s="206">
        <v>0</v>
      </c>
      <c r="H33" s="206">
        <v>0</v>
      </c>
      <c r="I33" s="206">
        <v>0</v>
      </c>
      <c r="J33" s="206">
        <v>0</v>
      </c>
      <c r="K33" s="211">
        <v>0</v>
      </c>
    </row>
    <row r="34" spans="1:11" x14ac:dyDescent="0.25">
      <c r="A34" t="str">
        <f t="shared" si="0"/>
        <v>34</v>
      </c>
      <c r="B34" s="194" t="s">
        <v>103</v>
      </c>
      <c r="C34" s="202">
        <v>0</v>
      </c>
      <c r="D34" s="206">
        <v>0</v>
      </c>
      <c r="E34" s="206">
        <v>0</v>
      </c>
      <c r="F34" s="206">
        <v>0</v>
      </c>
      <c r="G34" s="206">
        <v>0</v>
      </c>
      <c r="H34" s="206">
        <v>0</v>
      </c>
      <c r="I34" s="206">
        <v>0</v>
      </c>
      <c r="J34" s="206">
        <v>0</v>
      </c>
      <c r="K34" s="211">
        <v>0</v>
      </c>
    </row>
    <row r="35" spans="1:11" x14ac:dyDescent="0.25">
      <c r="A35" t="str">
        <f t="shared" si="0"/>
        <v>35</v>
      </c>
      <c r="B35" s="194" t="s">
        <v>104</v>
      </c>
      <c r="C35" s="202">
        <v>0</v>
      </c>
      <c r="D35" s="206">
        <v>0</v>
      </c>
      <c r="E35" s="206">
        <v>0</v>
      </c>
      <c r="F35" s="206">
        <v>0</v>
      </c>
      <c r="G35" s="206">
        <v>0</v>
      </c>
      <c r="H35" s="206">
        <v>0</v>
      </c>
      <c r="I35" s="206">
        <v>0</v>
      </c>
      <c r="J35" s="206">
        <v>0</v>
      </c>
      <c r="K35" s="211">
        <v>0</v>
      </c>
    </row>
    <row r="36" spans="1:11" x14ac:dyDescent="0.25">
      <c r="A36" t="str">
        <f t="shared" si="0"/>
        <v>36</v>
      </c>
      <c r="B36" s="194" t="s">
        <v>105</v>
      </c>
      <c r="C36" s="202">
        <v>0</v>
      </c>
      <c r="D36" s="206">
        <v>0</v>
      </c>
      <c r="E36" s="206">
        <v>3</v>
      </c>
      <c r="F36" s="206">
        <v>1</v>
      </c>
      <c r="G36" s="206">
        <v>0</v>
      </c>
      <c r="H36" s="206">
        <v>2</v>
      </c>
      <c r="I36" s="206">
        <v>0</v>
      </c>
      <c r="J36" s="206">
        <v>1</v>
      </c>
      <c r="K36" s="211">
        <v>7</v>
      </c>
    </row>
    <row r="37" spans="1:11" x14ac:dyDescent="0.25">
      <c r="A37" t="str">
        <f t="shared" si="0"/>
        <v>37</v>
      </c>
      <c r="B37" s="194" t="s">
        <v>106</v>
      </c>
      <c r="C37" s="202">
        <v>0</v>
      </c>
      <c r="D37" s="206">
        <v>0</v>
      </c>
      <c r="E37" s="206">
        <v>0</v>
      </c>
      <c r="F37" s="206">
        <v>0</v>
      </c>
      <c r="G37" s="206">
        <v>0</v>
      </c>
      <c r="H37" s="206">
        <v>0</v>
      </c>
      <c r="I37" s="206">
        <v>0</v>
      </c>
      <c r="J37" s="206">
        <v>0</v>
      </c>
      <c r="K37" s="211">
        <v>0</v>
      </c>
    </row>
    <row r="38" spans="1:11" x14ac:dyDescent="0.25">
      <c r="A38" t="str">
        <f t="shared" si="0"/>
        <v>38</v>
      </c>
      <c r="B38" s="194" t="s">
        <v>107</v>
      </c>
      <c r="C38" s="202">
        <v>0</v>
      </c>
      <c r="D38" s="206">
        <v>0</v>
      </c>
      <c r="E38" s="206">
        <v>0</v>
      </c>
      <c r="F38" s="206">
        <v>0</v>
      </c>
      <c r="G38" s="206">
        <v>0</v>
      </c>
      <c r="H38" s="206">
        <v>0</v>
      </c>
      <c r="I38" s="206">
        <v>0</v>
      </c>
      <c r="J38" s="206">
        <v>0</v>
      </c>
      <c r="K38" s="211">
        <v>0</v>
      </c>
    </row>
    <row r="39" spans="1:11" x14ac:dyDescent="0.25">
      <c r="A39" t="str">
        <f t="shared" si="0"/>
        <v>39</v>
      </c>
      <c r="B39" s="194" t="s">
        <v>40</v>
      </c>
      <c r="C39" s="202">
        <v>0</v>
      </c>
      <c r="D39" s="206">
        <v>5</v>
      </c>
      <c r="E39" s="206">
        <v>7</v>
      </c>
      <c r="F39" s="206">
        <v>4</v>
      </c>
      <c r="G39" s="206">
        <v>1</v>
      </c>
      <c r="H39" s="206">
        <v>1</v>
      </c>
      <c r="I39" s="206">
        <v>0</v>
      </c>
      <c r="J39" s="206">
        <v>0</v>
      </c>
      <c r="K39" s="211">
        <v>18</v>
      </c>
    </row>
    <row r="40" spans="1:11" x14ac:dyDescent="0.25">
      <c r="A40" t="str">
        <f t="shared" si="0"/>
        <v>40</v>
      </c>
      <c r="B40" s="194" t="s">
        <v>41</v>
      </c>
      <c r="C40" s="202">
        <v>3</v>
      </c>
      <c r="D40" s="206">
        <v>1</v>
      </c>
      <c r="E40" s="206">
        <v>19</v>
      </c>
      <c r="F40" s="206">
        <v>13</v>
      </c>
      <c r="G40" s="206">
        <v>4</v>
      </c>
      <c r="H40" s="206">
        <v>29</v>
      </c>
      <c r="I40" s="206">
        <v>7</v>
      </c>
      <c r="J40" s="206">
        <v>11</v>
      </c>
      <c r="K40" s="211">
        <v>87</v>
      </c>
    </row>
    <row r="41" spans="1:11" x14ac:dyDescent="0.25">
      <c r="A41" t="str">
        <f t="shared" si="0"/>
        <v>41</v>
      </c>
      <c r="B41" s="194" t="s">
        <v>42</v>
      </c>
      <c r="C41" s="202">
        <v>0</v>
      </c>
      <c r="D41" s="206">
        <v>0</v>
      </c>
      <c r="E41" s="206">
        <v>1</v>
      </c>
      <c r="F41" s="206">
        <v>0</v>
      </c>
      <c r="G41" s="206">
        <v>0</v>
      </c>
      <c r="H41" s="206">
        <v>1</v>
      </c>
      <c r="I41" s="206">
        <v>0</v>
      </c>
      <c r="J41" s="206">
        <v>0</v>
      </c>
      <c r="K41" s="211">
        <v>2</v>
      </c>
    </row>
    <row r="42" spans="1:11" x14ac:dyDescent="0.25">
      <c r="A42" t="str">
        <f t="shared" si="0"/>
        <v>42</v>
      </c>
      <c r="B42" s="194" t="s">
        <v>108</v>
      </c>
      <c r="C42" s="202">
        <v>0</v>
      </c>
      <c r="D42" s="206">
        <v>0</v>
      </c>
      <c r="E42" s="206">
        <v>0</v>
      </c>
      <c r="F42" s="206">
        <v>0</v>
      </c>
      <c r="G42" s="206">
        <v>0</v>
      </c>
      <c r="H42" s="206">
        <v>0</v>
      </c>
      <c r="I42" s="206">
        <v>0</v>
      </c>
      <c r="J42" s="206">
        <v>0</v>
      </c>
      <c r="K42" s="211">
        <v>0</v>
      </c>
    </row>
    <row r="43" spans="1:11" x14ac:dyDescent="0.25">
      <c r="A43" t="str">
        <f t="shared" si="0"/>
        <v>43</v>
      </c>
      <c r="B43" s="194" t="s">
        <v>109</v>
      </c>
      <c r="C43" s="202">
        <v>0</v>
      </c>
      <c r="D43" s="206">
        <v>0</v>
      </c>
      <c r="E43" s="206">
        <v>0</v>
      </c>
      <c r="F43" s="206">
        <v>0</v>
      </c>
      <c r="G43" s="206">
        <v>0</v>
      </c>
      <c r="H43" s="206">
        <v>0</v>
      </c>
      <c r="I43" s="206">
        <v>0</v>
      </c>
      <c r="J43" s="206">
        <v>0</v>
      </c>
      <c r="K43" s="211">
        <v>0</v>
      </c>
    </row>
    <row r="44" spans="1:11" x14ac:dyDescent="0.25">
      <c r="A44" t="str">
        <f t="shared" si="0"/>
        <v>44</v>
      </c>
      <c r="B44" s="194" t="s">
        <v>110</v>
      </c>
      <c r="C44" s="202">
        <v>0</v>
      </c>
      <c r="D44" s="206">
        <v>0</v>
      </c>
      <c r="E44" s="206">
        <v>0</v>
      </c>
      <c r="F44" s="206">
        <v>0</v>
      </c>
      <c r="G44" s="206">
        <v>0</v>
      </c>
      <c r="H44" s="206">
        <v>0</v>
      </c>
      <c r="I44" s="206">
        <v>0</v>
      </c>
      <c r="J44" s="206">
        <v>0</v>
      </c>
      <c r="K44" s="211">
        <v>0</v>
      </c>
    </row>
    <row r="45" spans="1:11" x14ac:dyDescent="0.25">
      <c r="A45" t="str">
        <f t="shared" si="0"/>
        <v>45</v>
      </c>
      <c r="B45" s="194" t="s">
        <v>111</v>
      </c>
      <c r="C45" s="202">
        <v>0</v>
      </c>
      <c r="D45" s="206">
        <v>0</v>
      </c>
      <c r="E45" s="206">
        <v>0</v>
      </c>
      <c r="F45" s="206">
        <v>0</v>
      </c>
      <c r="G45" s="206">
        <v>0</v>
      </c>
      <c r="H45" s="206">
        <v>0</v>
      </c>
      <c r="I45" s="206">
        <v>0</v>
      </c>
      <c r="J45" s="206">
        <v>0</v>
      </c>
      <c r="K45" s="211">
        <v>0</v>
      </c>
    </row>
    <row r="46" spans="1:11" x14ac:dyDescent="0.25">
      <c r="A46" t="str">
        <f t="shared" si="0"/>
        <v>46</v>
      </c>
      <c r="B46" s="194" t="s">
        <v>112</v>
      </c>
      <c r="C46" s="202">
        <v>0</v>
      </c>
      <c r="D46" s="206">
        <v>0</v>
      </c>
      <c r="E46" s="206">
        <v>2</v>
      </c>
      <c r="F46" s="206">
        <v>0</v>
      </c>
      <c r="G46" s="206">
        <v>0</v>
      </c>
      <c r="H46" s="206">
        <v>0</v>
      </c>
      <c r="I46" s="206">
        <v>0</v>
      </c>
      <c r="J46" s="206">
        <v>0</v>
      </c>
      <c r="K46" s="211">
        <v>2</v>
      </c>
    </row>
    <row r="47" spans="1:11" x14ac:dyDescent="0.25">
      <c r="A47" t="str">
        <f t="shared" si="0"/>
        <v>47</v>
      </c>
      <c r="B47" s="194" t="s">
        <v>113</v>
      </c>
      <c r="C47" s="202">
        <v>0</v>
      </c>
      <c r="D47" s="206">
        <v>0</v>
      </c>
      <c r="E47" s="206">
        <v>0</v>
      </c>
      <c r="F47" s="206">
        <v>0</v>
      </c>
      <c r="G47" s="206">
        <v>0</v>
      </c>
      <c r="H47" s="206">
        <v>0</v>
      </c>
      <c r="I47" s="206">
        <v>0</v>
      </c>
      <c r="J47" s="206">
        <v>0</v>
      </c>
      <c r="K47" s="211">
        <v>0</v>
      </c>
    </row>
    <row r="48" spans="1:11" x14ac:dyDescent="0.25">
      <c r="A48" t="str">
        <f t="shared" si="0"/>
        <v>48</v>
      </c>
      <c r="B48" s="194" t="s">
        <v>114</v>
      </c>
      <c r="C48" s="202">
        <v>0</v>
      </c>
      <c r="D48" s="206">
        <v>0</v>
      </c>
      <c r="E48" s="206">
        <v>0</v>
      </c>
      <c r="F48" s="206">
        <v>0</v>
      </c>
      <c r="G48" s="206">
        <v>0</v>
      </c>
      <c r="H48" s="206">
        <v>0</v>
      </c>
      <c r="I48" s="206">
        <v>0</v>
      </c>
      <c r="J48" s="206">
        <v>0</v>
      </c>
      <c r="K48" s="211">
        <v>0</v>
      </c>
    </row>
    <row r="49" spans="1:11" x14ac:dyDescent="0.25">
      <c r="A49" t="str">
        <f t="shared" si="0"/>
        <v>50</v>
      </c>
      <c r="B49" s="194" t="s">
        <v>44</v>
      </c>
      <c r="C49" s="202">
        <v>0</v>
      </c>
      <c r="D49" s="206">
        <v>0</v>
      </c>
      <c r="E49" s="206">
        <v>0</v>
      </c>
      <c r="F49" s="206">
        <v>0</v>
      </c>
      <c r="G49" s="206">
        <v>0</v>
      </c>
      <c r="H49" s="206">
        <v>0</v>
      </c>
      <c r="I49" s="206">
        <v>0</v>
      </c>
      <c r="J49" s="206">
        <v>0</v>
      </c>
      <c r="K49" s="211">
        <v>0</v>
      </c>
    </row>
    <row r="50" spans="1:11" x14ac:dyDescent="0.25">
      <c r="A50" t="str">
        <f t="shared" si="0"/>
        <v>51</v>
      </c>
      <c r="B50" s="194" t="s">
        <v>3</v>
      </c>
      <c r="C50" s="202">
        <v>0</v>
      </c>
      <c r="D50" s="206">
        <v>1</v>
      </c>
      <c r="E50" s="206">
        <v>6</v>
      </c>
      <c r="F50" s="206">
        <v>2</v>
      </c>
      <c r="G50" s="206">
        <v>2</v>
      </c>
      <c r="H50" s="206">
        <v>5</v>
      </c>
      <c r="I50" s="206">
        <v>0</v>
      </c>
      <c r="J50" s="206">
        <v>0</v>
      </c>
      <c r="K50" s="211">
        <v>16</v>
      </c>
    </row>
    <row r="51" spans="1:11" x14ac:dyDescent="0.25">
      <c r="A51" t="str">
        <f t="shared" si="0"/>
        <v>52</v>
      </c>
      <c r="B51" s="194" t="s">
        <v>45</v>
      </c>
      <c r="C51" s="202">
        <v>0</v>
      </c>
      <c r="D51" s="206">
        <v>0</v>
      </c>
      <c r="E51" s="206">
        <v>6</v>
      </c>
      <c r="F51" s="206">
        <v>0</v>
      </c>
      <c r="G51" s="206">
        <v>1</v>
      </c>
      <c r="H51" s="206">
        <v>4</v>
      </c>
      <c r="I51" s="206">
        <v>0</v>
      </c>
      <c r="J51" s="206">
        <v>0</v>
      </c>
      <c r="K51" s="211">
        <v>11</v>
      </c>
    </row>
    <row r="52" spans="1:11" x14ac:dyDescent="0.25">
      <c r="A52" t="str">
        <f t="shared" si="0"/>
        <v>53</v>
      </c>
      <c r="B52" s="194" t="s">
        <v>115</v>
      </c>
      <c r="C52" s="202">
        <v>0</v>
      </c>
      <c r="D52" s="206">
        <v>0</v>
      </c>
      <c r="E52" s="206">
        <v>0</v>
      </c>
      <c r="F52" s="206">
        <v>0</v>
      </c>
      <c r="G52" s="206">
        <v>0</v>
      </c>
      <c r="H52" s="206">
        <v>0</v>
      </c>
      <c r="I52" s="206">
        <v>0</v>
      </c>
      <c r="J52" s="206">
        <v>0</v>
      </c>
      <c r="K52" s="211">
        <v>0</v>
      </c>
    </row>
    <row r="53" spans="1:11" x14ac:dyDescent="0.25">
      <c r="A53" t="str">
        <f t="shared" si="0"/>
        <v>54</v>
      </c>
      <c r="B53" s="194" t="s">
        <v>47</v>
      </c>
      <c r="C53" s="202">
        <v>0</v>
      </c>
      <c r="D53" s="206">
        <v>0</v>
      </c>
      <c r="E53" s="206">
        <v>0</v>
      </c>
      <c r="F53" s="206">
        <v>0</v>
      </c>
      <c r="G53" s="206">
        <v>0</v>
      </c>
      <c r="H53" s="206">
        <v>0</v>
      </c>
      <c r="I53" s="206">
        <v>0</v>
      </c>
      <c r="J53" s="206">
        <v>0</v>
      </c>
      <c r="K53" s="211">
        <v>0</v>
      </c>
    </row>
    <row r="54" spans="1:11" x14ac:dyDescent="0.25">
      <c r="A54" t="str">
        <f t="shared" si="0"/>
        <v>55</v>
      </c>
      <c r="B54" s="194" t="s">
        <v>48</v>
      </c>
      <c r="C54" s="202">
        <v>0</v>
      </c>
      <c r="D54" s="206">
        <v>0</v>
      </c>
      <c r="E54" s="206">
        <v>0</v>
      </c>
      <c r="F54" s="206">
        <v>0</v>
      </c>
      <c r="G54" s="206">
        <v>0</v>
      </c>
      <c r="H54" s="206">
        <v>0</v>
      </c>
      <c r="I54" s="206">
        <v>0</v>
      </c>
      <c r="J54" s="206">
        <v>0</v>
      </c>
      <c r="K54" s="211">
        <v>0</v>
      </c>
    </row>
    <row r="55" spans="1:11" x14ac:dyDescent="0.25">
      <c r="A55" t="str">
        <f t="shared" si="0"/>
        <v>56</v>
      </c>
      <c r="B55" s="194" t="s">
        <v>49</v>
      </c>
      <c r="C55" s="202">
        <v>0</v>
      </c>
      <c r="D55" s="206">
        <v>0</v>
      </c>
      <c r="E55" s="206">
        <v>0</v>
      </c>
      <c r="F55" s="206">
        <v>0</v>
      </c>
      <c r="G55" s="206">
        <v>0</v>
      </c>
      <c r="H55" s="206">
        <v>0</v>
      </c>
      <c r="I55" s="206">
        <v>0</v>
      </c>
      <c r="J55" s="206">
        <v>0</v>
      </c>
      <c r="K55" s="211">
        <v>0</v>
      </c>
    </row>
    <row r="56" spans="1:11" x14ac:dyDescent="0.25">
      <c r="A56" t="str">
        <f t="shared" si="0"/>
        <v>57</v>
      </c>
      <c r="B56" s="194" t="s">
        <v>116</v>
      </c>
      <c r="C56" s="202">
        <v>1</v>
      </c>
      <c r="D56" s="206">
        <v>0</v>
      </c>
      <c r="E56" s="206">
        <v>8</v>
      </c>
      <c r="F56" s="206">
        <v>2</v>
      </c>
      <c r="G56" s="206">
        <v>0</v>
      </c>
      <c r="H56" s="206">
        <v>7</v>
      </c>
      <c r="I56" s="206">
        <v>0</v>
      </c>
      <c r="J56" s="206">
        <v>2</v>
      </c>
      <c r="K56" s="211">
        <v>20</v>
      </c>
    </row>
    <row r="57" spans="1:11" x14ac:dyDescent="0.25">
      <c r="A57" t="str">
        <f t="shared" si="0"/>
        <v>58</v>
      </c>
      <c r="B57" s="194" t="s">
        <v>117</v>
      </c>
      <c r="C57" s="202">
        <v>0</v>
      </c>
      <c r="D57" s="206">
        <v>0</v>
      </c>
      <c r="E57" s="206">
        <v>0</v>
      </c>
      <c r="F57" s="206">
        <v>0</v>
      </c>
      <c r="G57" s="206">
        <v>0</v>
      </c>
      <c r="H57" s="206">
        <v>0</v>
      </c>
      <c r="I57" s="206">
        <v>0</v>
      </c>
      <c r="J57" s="206">
        <v>0</v>
      </c>
      <c r="K57" s="211">
        <v>0</v>
      </c>
    </row>
    <row r="58" spans="1:11" x14ac:dyDescent="0.25">
      <c r="A58" t="str">
        <f t="shared" si="0"/>
        <v>59</v>
      </c>
      <c r="B58" s="194" t="s">
        <v>118</v>
      </c>
      <c r="C58" s="202">
        <v>0</v>
      </c>
      <c r="D58" s="206">
        <v>0</v>
      </c>
      <c r="E58" s="206">
        <v>0</v>
      </c>
      <c r="F58" s="206">
        <v>0</v>
      </c>
      <c r="G58" s="206">
        <v>0</v>
      </c>
      <c r="H58" s="206">
        <v>0</v>
      </c>
      <c r="I58" s="206">
        <v>0</v>
      </c>
      <c r="J58" s="206">
        <v>0</v>
      </c>
      <c r="K58" s="211">
        <v>0</v>
      </c>
    </row>
    <row r="59" spans="1:11" x14ac:dyDescent="0.25">
      <c r="A59" t="str">
        <f t="shared" si="0"/>
        <v>60</v>
      </c>
      <c r="B59" s="194" t="s">
        <v>119</v>
      </c>
      <c r="C59" s="202">
        <v>0</v>
      </c>
      <c r="D59" s="206">
        <v>0</v>
      </c>
      <c r="E59" s="206">
        <v>0</v>
      </c>
      <c r="F59" s="206">
        <v>0</v>
      </c>
      <c r="G59" s="206">
        <v>0</v>
      </c>
      <c r="H59" s="206">
        <v>0</v>
      </c>
      <c r="I59" s="206">
        <v>0</v>
      </c>
      <c r="J59" s="206">
        <v>0</v>
      </c>
      <c r="K59" s="211">
        <v>0</v>
      </c>
    </row>
    <row r="60" spans="1:11" x14ac:dyDescent="0.25">
      <c r="A60" t="str">
        <f t="shared" si="0"/>
        <v>61</v>
      </c>
      <c r="B60" s="194" t="s">
        <v>120</v>
      </c>
      <c r="C60" s="202">
        <v>0</v>
      </c>
      <c r="D60" s="206">
        <v>0</v>
      </c>
      <c r="E60" s="206">
        <v>0</v>
      </c>
      <c r="F60" s="206">
        <v>0</v>
      </c>
      <c r="G60" s="206">
        <v>0</v>
      </c>
      <c r="H60" s="206">
        <v>0</v>
      </c>
      <c r="I60" s="206">
        <v>0</v>
      </c>
      <c r="J60" s="206">
        <v>0</v>
      </c>
      <c r="K60" s="211">
        <v>0</v>
      </c>
    </row>
    <row r="61" spans="1:11" x14ac:dyDescent="0.25">
      <c r="A61" t="str">
        <f t="shared" si="0"/>
        <v>62</v>
      </c>
      <c r="B61" s="194" t="s">
        <v>121</v>
      </c>
      <c r="C61" s="202">
        <v>0</v>
      </c>
      <c r="D61" s="206">
        <v>0</v>
      </c>
      <c r="E61" s="206">
        <v>0</v>
      </c>
      <c r="F61" s="206">
        <v>0</v>
      </c>
      <c r="G61" s="206">
        <v>0</v>
      </c>
      <c r="H61" s="206">
        <v>0</v>
      </c>
      <c r="I61" s="206">
        <v>0</v>
      </c>
      <c r="J61" s="206">
        <v>0</v>
      </c>
      <c r="K61" s="211">
        <v>0</v>
      </c>
    </row>
    <row r="62" spans="1:11" x14ac:dyDescent="0.25">
      <c r="A62" t="str">
        <f t="shared" si="0"/>
        <v>63</v>
      </c>
      <c r="B62" s="194" t="s">
        <v>122</v>
      </c>
      <c r="C62" s="202">
        <v>0</v>
      </c>
      <c r="D62" s="206">
        <v>0</v>
      </c>
      <c r="E62" s="206">
        <v>0</v>
      </c>
      <c r="F62" s="206">
        <v>0</v>
      </c>
      <c r="G62" s="206">
        <v>0</v>
      </c>
      <c r="H62" s="206">
        <v>0</v>
      </c>
      <c r="I62" s="206">
        <v>0</v>
      </c>
      <c r="J62" s="206">
        <v>0</v>
      </c>
      <c r="K62" s="211">
        <v>0</v>
      </c>
    </row>
    <row r="63" spans="1:11" x14ac:dyDescent="0.25">
      <c r="A63" t="str">
        <f t="shared" si="0"/>
        <v>64</v>
      </c>
      <c r="B63" s="194" t="s">
        <v>123</v>
      </c>
      <c r="C63" s="202">
        <v>0</v>
      </c>
      <c r="D63" s="206">
        <v>0</v>
      </c>
      <c r="E63" s="206">
        <v>5</v>
      </c>
      <c r="F63" s="206">
        <v>2</v>
      </c>
      <c r="G63" s="206">
        <v>0</v>
      </c>
      <c r="H63" s="206">
        <v>5</v>
      </c>
      <c r="I63" s="206">
        <v>0</v>
      </c>
      <c r="J63" s="206">
        <v>1</v>
      </c>
      <c r="K63" s="211">
        <v>13</v>
      </c>
    </row>
    <row r="64" spans="1:11" x14ac:dyDescent="0.25">
      <c r="A64" t="str">
        <f t="shared" si="0"/>
        <v>65</v>
      </c>
      <c r="B64" s="194" t="s">
        <v>124</v>
      </c>
      <c r="C64" s="202">
        <v>0</v>
      </c>
      <c r="D64" s="206">
        <v>0</v>
      </c>
      <c r="E64" s="206">
        <v>0</v>
      </c>
      <c r="F64" s="206">
        <v>0</v>
      </c>
      <c r="G64" s="206">
        <v>0</v>
      </c>
      <c r="H64" s="206">
        <v>0</v>
      </c>
      <c r="I64" s="206">
        <v>0</v>
      </c>
      <c r="J64" s="206">
        <v>0</v>
      </c>
      <c r="K64" s="211">
        <v>0</v>
      </c>
    </row>
    <row r="65" spans="1:11" x14ac:dyDescent="0.25">
      <c r="A65" t="str">
        <f t="shared" si="0"/>
        <v>66</v>
      </c>
      <c r="B65" s="194" t="s">
        <v>125</v>
      </c>
      <c r="C65" s="202">
        <v>0</v>
      </c>
      <c r="D65" s="206">
        <v>0</v>
      </c>
      <c r="E65" s="206">
        <v>1</v>
      </c>
      <c r="F65" s="206">
        <v>0</v>
      </c>
      <c r="G65" s="206">
        <v>0</v>
      </c>
      <c r="H65" s="206">
        <v>0</v>
      </c>
      <c r="I65" s="206">
        <v>0</v>
      </c>
      <c r="J65" s="206">
        <v>0</v>
      </c>
      <c r="K65" s="211">
        <v>1</v>
      </c>
    </row>
    <row r="66" spans="1:11" x14ac:dyDescent="0.25">
      <c r="A66" t="str">
        <f t="shared" si="0"/>
        <v>68</v>
      </c>
      <c r="B66" s="194" t="s">
        <v>126</v>
      </c>
      <c r="C66" s="202">
        <v>1</v>
      </c>
      <c r="D66" s="206">
        <v>0</v>
      </c>
      <c r="E66" s="206">
        <v>2</v>
      </c>
      <c r="F66" s="206">
        <v>1</v>
      </c>
      <c r="G66" s="206">
        <v>0</v>
      </c>
      <c r="H66" s="206">
        <v>5</v>
      </c>
      <c r="I66" s="206">
        <v>1</v>
      </c>
      <c r="J66" s="206">
        <v>1</v>
      </c>
      <c r="K66" s="211">
        <v>11</v>
      </c>
    </row>
    <row r="67" spans="1:11" x14ac:dyDescent="0.25">
      <c r="A67" t="str">
        <f t="shared" si="0"/>
        <v>71</v>
      </c>
      <c r="B67" s="194" t="s">
        <v>127</v>
      </c>
      <c r="C67" s="202">
        <v>0</v>
      </c>
      <c r="D67" s="206">
        <v>0</v>
      </c>
      <c r="E67" s="206">
        <v>0</v>
      </c>
      <c r="F67" s="206">
        <v>0</v>
      </c>
      <c r="G67" s="206">
        <v>0</v>
      </c>
      <c r="H67" s="206">
        <v>0</v>
      </c>
      <c r="I67" s="206">
        <v>0</v>
      </c>
      <c r="J67" s="206">
        <v>0</v>
      </c>
      <c r="K67" s="211">
        <v>0</v>
      </c>
    </row>
    <row r="68" spans="1:11" x14ac:dyDescent="0.25">
      <c r="A68" t="str">
        <f t="shared" si="0"/>
        <v>73</v>
      </c>
      <c r="B68" s="194" t="s">
        <v>128</v>
      </c>
      <c r="C68" s="202">
        <v>0</v>
      </c>
      <c r="D68" s="206">
        <v>0</v>
      </c>
      <c r="E68" s="206">
        <v>0</v>
      </c>
      <c r="F68" s="206">
        <v>0</v>
      </c>
      <c r="G68" s="206">
        <v>0</v>
      </c>
      <c r="H68" s="206">
        <v>0</v>
      </c>
      <c r="I68" s="206">
        <v>0</v>
      </c>
      <c r="J68" s="206">
        <v>0</v>
      </c>
      <c r="K68" s="211">
        <v>0</v>
      </c>
    </row>
    <row r="69" spans="1:11" x14ac:dyDescent="0.25">
      <c r="A69" t="str">
        <f t="shared" si="0"/>
        <v>75</v>
      </c>
      <c r="B69" s="194" t="s">
        <v>129</v>
      </c>
      <c r="C69" s="202">
        <v>0</v>
      </c>
      <c r="D69" s="206">
        <v>0</v>
      </c>
      <c r="E69" s="206">
        <v>0</v>
      </c>
      <c r="F69" s="206">
        <v>0</v>
      </c>
      <c r="G69" s="206">
        <v>0</v>
      </c>
      <c r="H69" s="206">
        <v>0</v>
      </c>
      <c r="I69" s="206">
        <v>0</v>
      </c>
      <c r="J69" s="206">
        <v>0</v>
      </c>
      <c r="K69" s="211">
        <v>0</v>
      </c>
    </row>
    <row r="70" spans="1:11" x14ac:dyDescent="0.25">
      <c r="A70" t="str">
        <f t="shared" si="0"/>
        <v>76</v>
      </c>
      <c r="B70" s="194" t="s">
        <v>52</v>
      </c>
      <c r="C70" s="202">
        <v>0</v>
      </c>
      <c r="D70" s="206">
        <v>0</v>
      </c>
      <c r="E70" s="206">
        <v>0</v>
      </c>
      <c r="F70" s="206">
        <v>0</v>
      </c>
      <c r="G70" s="206">
        <v>0</v>
      </c>
      <c r="H70" s="206">
        <v>0</v>
      </c>
      <c r="I70" s="206">
        <v>0</v>
      </c>
      <c r="J70" s="206">
        <v>0</v>
      </c>
      <c r="K70" s="211">
        <v>0</v>
      </c>
    </row>
    <row r="71" spans="1:11" x14ac:dyDescent="0.25">
      <c r="A71" t="str">
        <f t="shared" ref="A71:A85" si="1">LEFT(B71,2)</f>
        <v>77</v>
      </c>
      <c r="B71" s="194" t="s">
        <v>53</v>
      </c>
      <c r="C71" s="202">
        <v>0</v>
      </c>
      <c r="D71" s="206">
        <v>0</v>
      </c>
      <c r="E71" s="206">
        <v>0</v>
      </c>
      <c r="F71" s="206">
        <v>0</v>
      </c>
      <c r="G71" s="206">
        <v>0</v>
      </c>
      <c r="H71" s="206">
        <v>0</v>
      </c>
      <c r="I71" s="206">
        <v>0</v>
      </c>
      <c r="J71" s="206">
        <v>0</v>
      </c>
      <c r="K71" s="211">
        <v>0</v>
      </c>
    </row>
    <row r="72" spans="1:11" x14ac:dyDescent="0.25">
      <c r="A72" t="str">
        <f t="shared" si="1"/>
        <v>78</v>
      </c>
      <c r="B72" s="194" t="s">
        <v>54</v>
      </c>
      <c r="C72" s="202">
        <v>1</v>
      </c>
      <c r="D72" s="206">
        <v>0</v>
      </c>
      <c r="E72" s="206">
        <v>30</v>
      </c>
      <c r="F72" s="206">
        <v>3</v>
      </c>
      <c r="G72" s="206">
        <v>1</v>
      </c>
      <c r="H72" s="206">
        <v>19</v>
      </c>
      <c r="I72" s="206">
        <v>3</v>
      </c>
      <c r="J72" s="206">
        <v>6</v>
      </c>
      <c r="K72" s="211">
        <v>63</v>
      </c>
    </row>
    <row r="73" spans="1:11" x14ac:dyDescent="0.25">
      <c r="A73" t="str">
        <f t="shared" si="1"/>
        <v>80</v>
      </c>
      <c r="B73" s="194" t="s">
        <v>56</v>
      </c>
      <c r="C73" s="202">
        <v>0</v>
      </c>
      <c r="D73" s="206">
        <v>0</v>
      </c>
      <c r="E73" s="206">
        <v>6</v>
      </c>
      <c r="F73" s="206">
        <v>0</v>
      </c>
      <c r="G73" s="206">
        <v>1</v>
      </c>
      <c r="H73" s="206">
        <v>2</v>
      </c>
      <c r="I73" s="206">
        <v>0</v>
      </c>
      <c r="J73" s="206">
        <v>0</v>
      </c>
      <c r="K73" s="211">
        <v>9</v>
      </c>
    </row>
    <row r="74" spans="1:11" x14ac:dyDescent="0.25">
      <c r="A74" t="str">
        <f t="shared" si="1"/>
        <v>81</v>
      </c>
      <c r="B74" s="194" t="s">
        <v>57</v>
      </c>
      <c r="C74" s="202">
        <v>0</v>
      </c>
      <c r="D74" s="206">
        <v>0</v>
      </c>
      <c r="E74" s="206">
        <v>0</v>
      </c>
      <c r="F74" s="206">
        <v>0</v>
      </c>
      <c r="G74" s="206">
        <v>0</v>
      </c>
      <c r="H74" s="206">
        <v>0</v>
      </c>
      <c r="I74" s="206">
        <v>0</v>
      </c>
      <c r="J74" s="206">
        <v>0</v>
      </c>
      <c r="K74" s="211">
        <v>0</v>
      </c>
    </row>
    <row r="75" spans="1:11" x14ac:dyDescent="0.25">
      <c r="A75" t="str">
        <f t="shared" si="1"/>
        <v>82</v>
      </c>
      <c r="B75" s="194" t="s">
        <v>130</v>
      </c>
      <c r="C75" s="202">
        <v>0</v>
      </c>
      <c r="D75" s="206">
        <v>0</v>
      </c>
      <c r="E75" s="206">
        <v>0</v>
      </c>
      <c r="F75" s="206">
        <v>0</v>
      </c>
      <c r="G75" s="206">
        <v>0</v>
      </c>
      <c r="H75" s="206">
        <v>0</v>
      </c>
      <c r="I75" s="206">
        <v>0</v>
      </c>
      <c r="J75" s="206">
        <v>0</v>
      </c>
      <c r="K75" s="211">
        <v>0</v>
      </c>
    </row>
    <row r="76" spans="1:11" x14ac:dyDescent="0.25">
      <c r="A76" t="str">
        <f t="shared" si="1"/>
        <v>83</v>
      </c>
      <c r="B76" s="194" t="s">
        <v>131</v>
      </c>
      <c r="C76" s="202">
        <v>0</v>
      </c>
      <c r="D76" s="206">
        <v>0</v>
      </c>
      <c r="E76" s="206">
        <v>0</v>
      </c>
      <c r="F76" s="206">
        <v>0</v>
      </c>
      <c r="G76" s="206">
        <v>0</v>
      </c>
      <c r="H76" s="206">
        <v>0</v>
      </c>
      <c r="I76" s="206">
        <v>0</v>
      </c>
      <c r="J76" s="206">
        <v>0</v>
      </c>
      <c r="K76" s="211">
        <v>0</v>
      </c>
    </row>
    <row r="77" spans="1:11" x14ac:dyDescent="0.25">
      <c r="A77" t="str">
        <f t="shared" si="1"/>
        <v>84</v>
      </c>
      <c r="B77" s="194" t="s">
        <v>132</v>
      </c>
      <c r="C77" s="202">
        <v>0</v>
      </c>
      <c r="D77" s="206">
        <v>0</v>
      </c>
      <c r="E77" s="206">
        <v>0</v>
      </c>
      <c r="F77" s="206">
        <v>0</v>
      </c>
      <c r="G77" s="206">
        <v>0</v>
      </c>
      <c r="H77" s="206">
        <v>0</v>
      </c>
      <c r="I77" s="206">
        <v>0</v>
      </c>
      <c r="J77" s="206">
        <v>0</v>
      </c>
      <c r="K77" s="211">
        <v>0</v>
      </c>
    </row>
    <row r="78" spans="1:11" x14ac:dyDescent="0.25">
      <c r="A78" t="str">
        <f t="shared" si="1"/>
        <v>85</v>
      </c>
      <c r="B78" s="194" t="s">
        <v>133</v>
      </c>
      <c r="C78" s="202">
        <v>0</v>
      </c>
      <c r="D78" s="206">
        <v>0</v>
      </c>
      <c r="E78" s="206">
        <v>0</v>
      </c>
      <c r="F78" s="206">
        <v>0</v>
      </c>
      <c r="G78" s="206">
        <v>0</v>
      </c>
      <c r="H78" s="206">
        <v>0</v>
      </c>
      <c r="I78" s="206">
        <v>0</v>
      </c>
      <c r="J78" s="206">
        <v>0</v>
      </c>
      <c r="K78" s="211">
        <v>0</v>
      </c>
    </row>
    <row r="79" spans="1:11" x14ac:dyDescent="0.25">
      <c r="A79" t="str">
        <f t="shared" si="1"/>
        <v>86</v>
      </c>
      <c r="B79" s="194" t="s">
        <v>134</v>
      </c>
      <c r="C79" s="202">
        <v>0</v>
      </c>
      <c r="D79" s="206">
        <v>0</v>
      </c>
      <c r="E79" s="206">
        <v>0</v>
      </c>
      <c r="F79" s="206">
        <v>0</v>
      </c>
      <c r="G79" s="206">
        <v>0</v>
      </c>
      <c r="H79" s="206">
        <v>0</v>
      </c>
      <c r="I79" s="206">
        <v>0</v>
      </c>
      <c r="J79" s="206">
        <v>0</v>
      </c>
      <c r="K79" s="211">
        <v>0</v>
      </c>
    </row>
    <row r="80" spans="1:11" x14ac:dyDescent="0.25">
      <c r="A80" t="str">
        <f t="shared" si="1"/>
        <v>87</v>
      </c>
      <c r="B80" s="194" t="s">
        <v>135</v>
      </c>
      <c r="C80" s="202">
        <v>0</v>
      </c>
      <c r="D80" s="206">
        <v>0</v>
      </c>
      <c r="E80" s="206">
        <v>0</v>
      </c>
      <c r="F80" s="206">
        <v>0</v>
      </c>
      <c r="G80" s="206">
        <v>0</v>
      </c>
      <c r="H80" s="206">
        <v>0</v>
      </c>
      <c r="I80" s="206">
        <v>0</v>
      </c>
      <c r="J80" s="206">
        <v>0</v>
      </c>
      <c r="K80" s="211">
        <v>0</v>
      </c>
    </row>
    <row r="81" spans="1:11" x14ac:dyDescent="0.25">
      <c r="A81" t="str">
        <f t="shared" si="1"/>
        <v>88</v>
      </c>
      <c r="B81" s="194" t="s">
        <v>136</v>
      </c>
      <c r="C81" s="202">
        <v>0</v>
      </c>
      <c r="D81" s="206">
        <v>0</v>
      </c>
      <c r="E81" s="206">
        <v>1</v>
      </c>
      <c r="F81" s="206">
        <v>0</v>
      </c>
      <c r="G81" s="206">
        <v>0</v>
      </c>
      <c r="H81" s="206">
        <v>0</v>
      </c>
      <c r="I81" s="206">
        <v>0</v>
      </c>
      <c r="J81" s="206">
        <v>0</v>
      </c>
      <c r="K81" s="211">
        <v>1</v>
      </c>
    </row>
    <row r="82" spans="1:11" x14ac:dyDescent="0.25">
      <c r="A82" t="str">
        <f t="shared" si="1"/>
        <v>89</v>
      </c>
      <c r="B82" s="194" t="s">
        <v>137</v>
      </c>
      <c r="C82" s="202">
        <v>0</v>
      </c>
      <c r="D82" s="206">
        <v>0</v>
      </c>
      <c r="E82" s="206">
        <v>0</v>
      </c>
      <c r="F82" s="206">
        <v>0</v>
      </c>
      <c r="G82" s="206">
        <v>0</v>
      </c>
      <c r="H82" s="206">
        <v>0</v>
      </c>
      <c r="I82" s="206">
        <v>0</v>
      </c>
      <c r="J82" s="206">
        <v>0</v>
      </c>
      <c r="K82" s="211">
        <v>0</v>
      </c>
    </row>
    <row r="83" spans="1:11" x14ac:dyDescent="0.25">
      <c r="A83" s="92" t="str">
        <f t="shared" si="1"/>
        <v>99</v>
      </c>
      <c r="B83" s="194" t="s">
        <v>138</v>
      </c>
      <c r="C83" s="202">
        <v>0</v>
      </c>
      <c r="D83" s="206">
        <v>0</v>
      </c>
      <c r="E83" s="206">
        <v>0</v>
      </c>
      <c r="F83" s="206">
        <v>0</v>
      </c>
      <c r="G83" s="206">
        <v>0</v>
      </c>
      <c r="H83" s="206">
        <v>0</v>
      </c>
      <c r="I83" s="206">
        <v>0</v>
      </c>
      <c r="J83" s="206">
        <v>0</v>
      </c>
      <c r="K83" s="211">
        <v>0</v>
      </c>
    </row>
    <row r="84" spans="1:11" x14ac:dyDescent="0.25">
      <c r="A84" s="92" t="str">
        <f t="shared" si="1"/>
        <v>K.</v>
      </c>
      <c r="B84" s="198" t="s">
        <v>12</v>
      </c>
      <c r="C84" s="203">
        <v>0</v>
      </c>
      <c r="D84" s="207">
        <v>0</v>
      </c>
      <c r="E84" s="207">
        <v>0</v>
      </c>
      <c r="F84" s="207">
        <v>0</v>
      </c>
      <c r="G84" s="207">
        <v>0</v>
      </c>
      <c r="H84" s="207">
        <v>0</v>
      </c>
      <c r="I84" s="207">
        <v>0</v>
      </c>
      <c r="J84" s="207">
        <v>0</v>
      </c>
      <c r="K84" s="211">
        <v>0</v>
      </c>
    </row>
    <row r="85" spans="1:11" x14ac:dyDescent="0.25">
      <c r="A85" s="92" t="str">
        <f t="shared" si="1"/>
        <v>Su</v>
      </c>
      <c r="B85" s="196" t="s">
        <v>59</v>
      </c>
      <c r="C85" s="204">
        <v>11</v>
      </c>
      <c r="D85" s="208">
        <v>9</v>
      </c>
      <c r="E85" s="208">
        <v>156</v>
      </c>
      <c r="F85" s="208">
        <v>45</v>
      </c>
      <c r="G85" s="208">
        <v>21</v>
      </c>
      <c r="H85" s="208">
        <v>134</v>
      </c>
      <c r="I85" s="208">
        <v>28</v>
      </c>
      <c r="J85" s="209">
        <v>35</v>
      </c>
      <c r="K85" s="211">
        <v>439</v>
      </c>
    </row>
    <row r="86" spans="1:11" x14ac:dyDescent="0.25">
      <c r="C86" t="s">
        <v>60</v>
      </c>
      <c r="D86" t="s">
        <v>61</v>
      </c>
      <c r="E86" t="s">
        <v>62</v>
      </c>
      <c r="F86" s="20" t="s">
        <v>63</v>
      </c>
      <c r="G86" s="20" t="s">
        <v>64</v>
      </c>
      <c r="H86" s="20" t="s">
        <v>65</v>
      </c>
      <c r="I86" s="20" t="s">
        <v>66</v>
      </c>
      <c r="J86" s="20" t="s">
        <v>67</v>
      </c>
      <c r="K86" s="20" t="s">
        <v>1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29</vt:i4>
      </vt:variant>
    </vt:vector>
  </HeadingPairs>
  <TitlesOfParts>
    <vt:vector size="43" baseType="lpstr">
      <vt:lpstr>Dashboard</vt:lpstr>
      <vt:lpstr>Daten Berufsgruppen</vt:lpstr>
      <vt:lpstr>Daten</vt:lpstr>
      <vt:lpstr>Datenquelle Jug Berufsgruppen</vt:lpstr>
      <vt:lpstr>Datenquelle 50+ Berufsgruppen</vt:lpstr>
      <vt:lpstr>Liste</vt:lpstr>
      <vt:lpstr>Stellenandrang RGSen</vt:lpstr>
      <vt:lpstr>LS</vt:lpstr>
      <vt:lpstr>OL</vt:lpstr>
      <vt:lpstr>Datenquelle alle Berufe</vt:lpstr>
      <vt:lpstr>Stellenandrang BerufsgruppenRGS</vt:lpstr>
      <vt:lpstr>LS Berufsgruppen</vt:lpstr>
      <vt:lpstr>OL Berufsgruppen</vt:lpstr>
      <vt:lpstr>Datenquelle Berufsgruppen</vt:lpstr>
      <vt:lpstr>AL_Ältere50_Ausbildung_RGS_Ktn_akt_Mon_Crosstab1_Crosstab1</vt:lpstr>
      <vt:lpstr>AL_Ältere50_Ausbildung_RGS_Ktn_akt_Mon_Crosstab1_Crosstab1_Columns</vt:lpstr>
      <vt:lpstr>AL_Ältere50_Ausbildung_RGS_Ktn_akt_Mon_Crosstab1_Crosstab1_Measure</vt:lpstr>
      <vt:lpstr>AL_Ältere50_Ausbildung_RGS_Ktn_akt_Mon_Crosstab1_Crosstab1_Rows</vt:lpstr>
      <vt:lpstr>AL_Ältere50_Branche_RGS_Ktn_akt_Mon_Crosstab1_Crosstab1</vt:lpstr>
      <vt:lpstr>AL_Ältere50_Branche_RGS_Ktn_akt_Mon_Crosstab1_Crosstab1_Columns</vt:lpstr>
      <vt:lpstr>AL_Ältere50_Branche_RGS_Ktn_akt_Mon_Crosstab1_Crosstab1_Measure</vt:lpstr>
      <vt:lpstr>AL_Ältere50_Branche_RGS_Ktn_akt_Mon_Crosstab1_Crosstab1_Rows</vt:lpstr>
      <vt:lpstr>AL_Ältere55_Ausbildung_RGS_Ktn_akt_Mon_Crosstab1_Crosstab1</vt:lpstr>
      <vt:lpstr>AL_Ältere55_Ausbildung_RGS_Ktn_akt_Mon_Crosstab1_Crosstab1_Columns</vt:lpstr>
      <vt:lpstr>AL_Ältere55_Ausbildung_RGS_Ktn_akt_Mon_Crosstab1_Crosstab1_Measure</vt:lpstr>
      <vt:lpstr>AL_Ältere55_Ausbildung_RGS_Ktn_akt_Mon_Crosstab1_Crosstab1_Rows</vt:lpstr>
      <vt:lpstr>AL_Jugendliche_Ausbildung_RGS_Ktn_akt_Mon_Crosstab1_Crosstab1</vt:lpstr>
      <vt:lpstr>AL_Jugendliche_Ausbildung_RGS_Ktn_akt_Mon_Crosstab1_Crosstab1_Columns</vt:lpstr>
      <vt:lpstr>AL_Jugendliche_Ausbildung_RGS_Ktn_akt_Mon_Crosstab1_Crosstab1_Measure</vt:lpstr>
      <vt:lpstr>AL_Jugendliche_Ausbildung_RGS_Ktn_akt_Mon_Crosstab1_Crosstab1_Rows</vt:lpstr>
      <vt:lpstr>AL_Jugendliche_Branche_RGS_Ktn_akt_Mon_Crosstab1_Crosstab1</vt:lpstr>
      <vt:lpstr>AL_Jugendliche_Branche_RGS_Ktn_akt_Mon_Crosstab1_Crosstab1_Columns</vt:lpstr>
      <vt:lpstr>AL_Jugendliche_Branche_RGS_Ktn_akt_Mon_Crosstab1_Crosstab1_Measure</vt:lpstr>
      <vt:lpstr>AL_Jugendliche_Branche_RGS_Ktn_akt_Mon_Crosstab1_Crosstab1_Rows</vt:lpstr>
      <vt:lpstr>AL_LS_alle_Branche_RGS_Ktn_akt_Mon_Crosstab1_Crosstab1</vt:lpstr>
      <vt:lpstr>AL_LS_alle_Branche_RGS_Ktn_akt_Mon_Crosstab1_Crosstab1_Columns</vt:lpstr>
      <vt:lpstr>AL_LS_alle_Branche_RGS_Ktn_akt_Mon_Crosstab1_Crosstab1_Measure</vt:lpstr>
      <vt:lpstr>AL_LS_alle_Branche_RGS_Ktn_akt_Mon_Crosstab1_Crosstab1_Rows</vt:lpstr>
      <vt:lpstr>'Stellenandrang RGSen'!Druckbereich</vt:lpstr>
      <vt:lpstr>OL_alle_Branche_RGS_Ktn_akt_Mon_Crosstab1_Crosstab1</vt:lpstr>
      <vt:lpstr>OL_alle_Branche_RGS_Ktn_akt_Mon_Crosstab1_Crosstab1_Columns</vt:lpstr>
      <vt:lpstr>OL_alle_Branche_RGS_Ktn_akt_Mon_Crosstab1_Crosstab1_Measure</vt:lpstr>
      <vt:lpstr>OL_alle_Branche_RGS_Ktn_akt_Mon_Crosstab1_Crosstab1_Rows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Katharina Krassnig  MA</dc:creator>
  <cp:lastModifiedBy>Angela Malle</cp:lastModifiedBy>
  <cp:lastPrinted>2023-11-02T13:47:33Z</cp:lastPrinted>
  <dcterms:created xsi:type="dcterms:W3CDTF">2023-03-24T07:55:58Z</dcterms:created>
  <dcterms:modified xsi:type="dcterms:W3CDTF">2025-04-01T12:28:05Z</dcterms:modified>
</cp:coreProperties>
</file>