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<sst xmlns="http://schemas.openxmlformats.org/spreadsheetml/2006/main" count="207" uniqueCount="111">
  <si>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</si>
  <si>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</si>
  <si>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</si>
  <si>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</si>
  <si>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</si>
  <si>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</si>
  <si>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</si>
  <si>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</si>
  <si>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</si>
  <si>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</si>
  <si>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</si>
  <si>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</si>
  <si>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</si>
  <si>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</si>
  <si>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</si>
  <si>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</si>
  <si>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</si>
  <si>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</si>
  <si>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</si>
  <si>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</si>
  <si>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</si>
  <si>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</si>
  <si>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</si>
  <si>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</si>
  <si>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</si>
  <si>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</si>
  <si>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</si>
  <si>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</si>
  <si>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</si>
  <si>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</si>
  <si>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</si>
  <si>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</si>
  <si>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</si>
  <si>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</si>
  <si>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</si>
  <si>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</si>
  <si>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</si>
  <si>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</si>
  <si>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</si>
  <si>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</si>
  <si>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</si>
  <si>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</si>
  <si>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</si>
  <si>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</si>
  <si>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</si>
  <si>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</si>
  <si>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</si>
  <si>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</si>
  <si>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</si>
  <si>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</si>
  <si>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</si>
  <si>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</si>
  <si>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</si>
  <si>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</si>
  <si>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</si>
  <si>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</si>
  <si>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</si>
  <si>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</si>
  <si>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</si>
  <si>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</si>
  <si>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</si>
  <si>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</si>
  <si>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</si>
  <si>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</si>
  <si>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</si>
  <si>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</si>
  <si>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</si>
  <si>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</si>
  <si>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</si>
  <si>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</si>
  <si>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</si>
  <si>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</si>
  <si>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</si>
  <si>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</si>
  <si>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</si>
  <si>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</si>
  <si>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</si>
  <si>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</si>
  <si>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</si>
  <si>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</si>
  <si>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</si>
  <si>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</si>
  <si>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</si>
  <si>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</si>
  <si>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</si>
  <si>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</si>
  <si>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</si>
  <si>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</si>
  <si>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</si>
  <si>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</si>
  <si>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</si>
  <si>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</si>
  <si>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</si>
  <si>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</si>
  <si>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</si>
  <si>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</si>
  <si>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</si>
  <si>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</si>
  <si>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</si>
  <si>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</si>
  <si>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</si>
  <si>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</si>
  <si>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</si>
  <si>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</si>
  <si>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</si>
  <si>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</si>
  <si>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</si>
  <si>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</si>
  <si>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2022/Jan</t>
  </si>
  <si>
    <t>48,2% der arbeitslosen Personen hat lediglich Pflichtschulausbildung, 21,7%  verfügen über einen Lehrabschluss; in Summe weisen 69,9% aller arbeitslosen Personen maximal Lehrausbildung auf. Personen mit Lehrabschluss sind allerdings im Vorteil: 30,1% der (sofort verfügbaren) offenen Stellen verlangt diese Qualifikation.</t>
  </si>
  <si>
    <t>Bei der differenzierten Betrachtung arbeitsloser Personen nach Geschlecht zeigt sich ein Unterschied beim Anteil von Personen mit Pflichtschulausbildung (Männer: 48,8%, Frauen: 47,5%), noch deutlicher ist der Unterschied beim Anteil von Personen mit Lehrabschluss: 17,1% der arbeitslosen Frauen, aber 24,8%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</si>
</sst>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49.991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0.47458542537656778</c:v>
                </c:pt>
                <c:pt idx="1">
                  <c:v>0.17141085395371167</c:v>
                </c:pt>
                <c:pt idx="2">
                  <c:v>5.2569462503250584E-2</c:v>
                </c:pt>
                <c:pt idx="3">
                  <c:v>9.1556480166429963E-2</c:v>
                </c:pt>
                <c:pt idx="4">
                  <c:v>6.6892040567302108E-2</c:v>
                </c:pt>
                <c:pt idx="5">
                  <c:v>0.13984517213098357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71.687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0.48784298408358556</c:v>
                </c:pt>
                <c:pt idx="1">
                  <c:v>0.24848298854743539</c:v>
                </c:pt>
                <c:pt idx="2">
                  <c:v>3.8096168063944648E-2</c:v>
                </c:pt>
                <c:pt idx="3">
                  <c:v>7.3081590804469423E-2</c:v>
                </c:pt>
                <c:pt idx="4">
                  <c:v>5.9020463961387701E-2</c:v>
                </c:pt>
                <c:pt idx="5">
                  <c:v>8.4799196507037544E-2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0.33138093705398924</c:v>
                </c:pt>
                <c:pt idx="1">
                  <c:v>0.12172102286754158</c:v>
                </c:pt>
                <c:pt idx="2">
                  <c:v>7.19686534086421E-2</c:v>
                </c:pt>
                <c:pt idx="3">
                  <c:v>8.9228474594602314E-2</c:v>
                </c:pt>
                <c:pt idx="4">
                  <c:v>7.3804638101299072E-2</c:v>
                </c:pt>
                <c:pt idx="5">
                  <c:v>4.1284921313868045E-2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0.39568603439748085</c:v>
                </c:pt>
                <c:pt idx="1">
                  <c:v>0.15808263821392612</c:v>
                </c:pt>
                <c:pt idx="2">
                  <c:v>8.4923165521711558E-2</c:v>
                </c:pt>
                <c:pt idx="3">
                  <c:v>0.10946652322806838</c:v>
                </c:pt>
                <c:pt idx="4">
                  <c:v>9.7448198770649891E-2</c:v>
                </c:pt>
                <c:pt idx="5">
                  <c:v>5.8965478980107539E-2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0.121880565499</c:v>
                </c:pt>
                <c:pt idx="1">
                  <c:v>0.121880565499</c:v>
                </c:pt>
                <c:pt idx="2">
                  <c:v>0.121880565499</c:v>
                </c:pt>
                <c:pt idx="3">
                  <c:v>0.121880565499</c:v>
                </c:pt>
                <c:pt idx="4">
                  <c:v>0.121880565499</c:v>
                </c:pt>
                <c:pt idx="5">
                  <c:v>0.121880565499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0.155702087697</c:v>
                </c:pt>
                <c:pt idx="1">
                  <c:v>0.155702087697</c:v>
                </c:pt>
                <c:pt idx="2">
                  <c:v>0.155702087697</c:v>
                </c:pt>
                <c:pt idx="3">
                  <c:v>0.155702087697</c:v>
                </c:pt>
                <c:pt idx="4">
                  <c:v>0.155702087697</c:v>
                </c:pt>
                <c:pt idx="5">
                  <c:v>0.155702087697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49.991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0.47458542537656778</c:v>
                </c:pt>
                <c:pt idx="1">
                  <c:v>0.17141085395371167</c:v>
                </c:pt>
                <c:pt idx="2">
                  <c:v>5.2569462503250584E-2</c:v>
                </c:pt>
                <c:pt idx="3">
                  <c:v>9.1556480166429963E-2</c:v>
                </c:pt>
                <c:pt idx="4">
                  <c:v>6.6892040567302108E-2</c:v>
                </c:pt>
                <c:pt idx="5">
                  <c:v>0.13984517213098357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71.687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0.48784298408358556</c:v>
                </c:pt>
                <c:pt idx="1">
                  <c:v>0.24848298854743539</c:v>
                </c:pt>
                <c:pt idx="2">
                  <c:v>3.8096168063944648E-2</c:v>
                </c:pt>
                <c:pt idx="3">
                  <c:v>7.3081590804469423E-2</c:v>
                </c:pt>
                <c:pt idx="4">
                  <c:v>5.9020463961387701E-2</c:v>
                </c:pt>
                <c:pt idx="5">
                  <c:v>8.4799196507037544E-2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0.33138093705398924</c:v>
                </c:pt>
                <c:pt idx="1">
                  <c:v>0.12172102286754158</c:v>
                </c:pt>
                <c:pt idx="2">
                  <c:v>7.19686534086421E-2</c:v>
                </c:pt>
                <c:pt idx="3">
                  <c:v>8.9228474594602314E-2</c:v>
                </c:pt>
                <c:pt idx="4">
                  <c:v>7.3804638101299072E-2</c:v>
                </c:pt>
                <c:pt idx="5">
                  <c:v>4.1284921313868045E-2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0.39568603439748085</c:v>
                </c:pt>
                <c:pt idx="1">
                  <c:v>0.15808263821392612</c:v>
                </c:pt>
                <c:pt idx="2">
                  <c:v>8.4923165521711558E-2</c:v>
                </c:pt>
                <c:pt idx="3">
                  <c:v>0.10946652322806838</c:v>
                </c:pt>
                <c:pt idx="4">
                  <c:v>9.7448198770649891E-2</c:v>
                </c:pt>
                <c:pt idx="5">
                  <c:v>5.8965478980107539E-2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0.121880565499</c:v>
                </c:pt>
                <c:pt idx="1">
                  <c:v>0.121880565499</c:v>
                </c:pt>
                <c:pt idx="2">
                  <c:v>0.121880565499</c:v>
                </c:pt>
                <c:pt idx="3">
                  <c:v>0.121880565499</c:v>
                </c:pt>
                <c:pt idx="4">
                  <c:v>0.121880565499</c:v>
                </c:pt>
                <c:pt idx="5">
                  <c:v>0.121880565499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0.155702087697</c:v>
                </c:pt>
                <c:pt idx="1">
                  <c:v>0.155702087697</c:v>
                </c:pt>
                <c:pt idx="2">
                  <c:v>0.155702087697</c:v>
                </c:pt>
                <c:pt idx="3">
                  <c:v>0.155702087697</c:v>
                </c:pt>
                <c:pt idx="4">
                  <c:v>0.155702087697</c:v>
                </c:pt>
                <c:pt idx="5">
                  <c:v>0.155702087697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66674</xdr:colOff>
      <xdr:row>98</xdr:row>
      <xdr:rowOff>0</xdr:rowOff>
    </xdr:from>
    <xdr:to>
      <xdr:col>4</xdr:col>
      <xdr:colOff>657224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21193125"/>
          <a:ext cx="572452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44562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121678</v>
      </c>
      <c r="C12" s="67"/>
      <c r="D12" s="66">
        <f>DWH!F5</f>
        <v>-33010</v>
      </c>
      <c r="E12" s="106">
        <f>DWH!G5</f>
        <v>-0.21339729002896199</v>
      </c>
    </row>
    <row r="13" spans="1:5" s="61" customFormat="1" ht="15.75" x14ac:dyDescent="0.25">
      <c r="A13" s="63" t="s">
        <v>16</v>
      </c>
      <c r="B13" s="69">
        <f>DWH!E6</f>
        <v>49991</v>
      </c>
      <c r="C13" s="70"/>
      <c r="D13" s="69">
        <f>DWH!F6</f>
        <v>-14297</v>
      </c>
      <c r="E13" s="107">
        <f>DWH!G6</f>
        <v>-0.222389870582379</v>
      </c>
    </row>
    <row r="14" spans="1:5" s="61" customFormat="1" ht="15.75" x14ac:dyDescent="0.25">
      <c r="A14" s="63" t="s">
        <v>17</v>
      </c>
      <c r="B14" s="69">
        <f>DWH!E7</f>
        <v>71687</v>
      </c>
      <c r="C14" s="70"/>
      <c r="D14" s="69">
        <f>DWH!F7</f>
        <v>-18713</v>
      </c>
      <c r="E14" s="107">
        <f>DWH!G7</f>
        <v>-0.20700221238938099</v>
      </c>
    </row>
    <row r="15" spans="1:5" s="61" customFormat="1" ht="15.75" x14ac:dyDescent="0.25">
      <c r="A15" s="64" t="s">
        <v>18</v>
      </c>
      <c r="B15" s="66">
        <f>DWH!B5</f>
        <v>876660</v>
      </c>
      <c r="C15" s="67"/>
      <c r="D15" s="66">
        <f>DWH!C5</f>
        <v>37861</v>
      </c>
      <c r="E15" s="106">
        <f>DWH!D5</f>
        <v>4.5137154431514601E-2</v>
      </c>
    </row>
    <row r="16" spans="1:5" s="61" customFormat="1" ht="15.75" x14ac:dyDescent="0.25">
      <c r="A16" s="63" t="s">
        <v>16</v>
      </c>
      <c r="B16" s="69">
        <f>DWH!B6</f>
        <v>426286</v>
      </c>
      <c r="C16" s="70"/>
      <c r="D16" s="69">
        <f>DWH!C6</f>
        <v>17059</v>
      </c>
      <c r="E16" s="107">
        <f>DWH!D6</f>
        <v>4.1685910264963003E-2</v>
      </c>
    </row>
    <row r="17" spans="1:5" s="61" customFormat="1" ht="15.75" x14ac:dyDescent="0.25">
      <c r="A17" s="63" t="s">
        <v>17</v>
      </c>
      <c r="B17" s="69">
        <f>DWH!B7</f>
        <v>450374</v>
      </c>
      <c r="C17" s="70"/>
      <c r="D17" s="69">
        <f>DWH!C7</f>
        <v>20802</v>
      </c>
      <c r="E17" s="107">
        <f>DWH!D7</f>
        <v>4.8424943897647003E-2</v>
      </c>
    </row>
    <row r="18" spans="1:5" s="61" customFormat="1" ht="15.75" x14ac:dyDescent="0.25">
      <c r="A18" s="64" t="s">
        <v>19</v>
      </c>
      <c r="B18" s="68">
        <f>DWH!H5</f>
        <v>0.121880565499861</v>
      </c>
      <c r="C18" s="67"/>
      <c r="D18" s="68">
        <f>DWH!I5</f>
        <v>-3.3821522197310903E-2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0.10496202839943999</v>
      </c>
      <c r="C19" s="70"/>
      <c r="D19" s="71">
        <f>DWH!I6</f>
        <v>-3.08055819191351E-2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0.13731537119225501</v>
      </c>
      <c r="C20" s="70"/>
      <c r="D20" s="71">
        <f>DWH!I7</f>
        <v>-3.65401441047222E-2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121678</v>
      </c>
      <c r="C29" s="189">
        <f>DWH!E24</f>
        <v>1</v>
      </c>
      <c r="D29" s="188">
        <f>DWH!B41</f>
        <v>14634</v>
      </c>
      <c r="E29" s="190">
        <f>DWH!E41</f>
        <v>1</v>
      </c>
    </row>
    <row r="30" spans="1:5" x14ac:dyDescent="0.25">
      <c r="A30" s="191" t="s">
        <v>25</v>
      </c>
      <c r="B30" s="192">
        <f>DWH!B12</f>
        <v>58697</v>
      </c>
      <c r="C30" s="193">
        <f>DWH!E12</f>
        <v>0.4823961603576653</v>
      </c>
      <c r="D30" s="192">
        <f>DWH!B29</f>
        <v>5641</v>
      </c>
      <c r="E30" s="194">
        <f>DWH!E29</f>
        <v>0.38547218805521388</v>
      </c>
    </row>
    <row r="31" spans="1:5" s="42" customFormat="1" x14ac:dyDescent="0.2">
      <c r="A31" s="195" t="s">
        <v>26</v>
      </c>
      <c r="B31" s="192">
        <f>DWH!B13</f>
        <v>26382</v>
      </c>
      <c r="C31" s="193">
        <f>DWH!E13</f>
        <v>0.21681815940432947</v>
      </c>
      <c r="D31" s="192">
        <f>DWH!B30</f>
        <v>4410</v>
      </c>
      <c r="E31" s="194">
        <f>DWH!E30</f>
        <v>0.30135301353013533</v>
      </c>
    </row>
    <row r="32" spans="1:5" x14ac:dyDescent="0.25">
      <c r="A32" s="191" t="s">
        <v>27</v>
      </c>
      <c r="B32" s="192">
        <f>DWH!B14</f>
        <v>750</v>
      </c>
      <c r="C32" s="193">
        <f>DWH!E14</f>
        <v>6.1638093985765712E-3</v>
      </c>
      <c r="D32" s="192">
        <f>DWH!B31</f>
        <v>78</v>
      </c>
      <c r="E32" s="194">
        <f>DWH!E31</f>
        <v>5.3300533005330051E-3</v>
      </c>
    </row>
    <row r="33" spans="1:5" x14ac:dyDescent="0.25">
      <c r="A33" s="191" t="s">
        <v>28</v>
      </c>
      <c r="B33" s="192">
        <f>DWH!B15</f>
        <v>1912</v>
      </c>
      <c r="C33" s="193">
        <f>DWH!E15</f>
        <v>1.5713604760104537E-2</v>
      </c>
      <c r="D33" s="192">
        <f>DWH!B32</f>
        <v>156</v>
      </c>
      <c r="E33" s="194">
        <f>DWH!E32</f>
        <v>1.066010660106601E-2</v>
      </c>
    </row>
    <row r="34" spans="1:5" x14ac:dyDescent="0.25">
      <c r="A34" s="191" t="s">
        <v>29</v>
      </c>
      <c r="B34" s="192">
        <f>DWH!B16</f>
        <v>2697</v>
      </c>
      <c r="C34" s="193">
        <f>DWH!E16</f>
        <v>2.2165058597281351E-2</v>
      </c>
      <c r="D34" s="192">
        <f>DWH!B33</f>
        <v>1213</v>
      </c>
      <c r="E34" s="194">
        <f>DWH!E33</f>
        <v>8.2889162224955584E-2</v>
      </c>
    </row>
    <row r="35" spans="1:5" x14ac:dyDescent="0.25">
      <c r="A35" s="191" t="s">
        <v>30</v>
      </c>
      <c r="B35" s="192">
        <f>DWH!B17</f>
        <v>9816</v>
      </c>
      <c r="C35" s="193">
        <f>DWH!E17</f>
        <v>8.0671937408570163E-2</v>
      </c>
      <c r="D35" s="192">
        <f>DWH!B34</f>
        <v>47</v>
      </c>
      <c r="E35" s="194">
        <f>DWH!E34</f>
        <v>3.2116987836545031E-3</v>
      </c>
    </row>
    <row r="36" spans="1:5" x14ac:dyDescent="0.25">
      <c r="A36" s="191" t="s">
        <v>31</v>
      </c>
      <c r="B36" s="192">
        <f>DWH!B18</f>
        <v>2258</v>
      </c>
      <c r="C36" s="193">
        <f>DWH!E18</f>
        <v>1.8557175495981196E-2</v>
      </c>
      <c r="D36" s="192">
        <f>DWH!B35</f>
        <v>844</v>
      </c>
      <c r="E36" s="194">
        <f>DWH!E35</f>
        <v>5.7673910072434061E-2</v>
      </c>
    </row>
    <row r="37" spans="1:5" x14ac:dyDescent="0.25">
      <c r="A37" s="191" t="s">
        <v>32</v>
      </c>
      <c r="B37" s="192">
        <f>DWH!B19</f>
        <v>1876</v>
      </c>
      <c r="C37" s="193">
        <f>DWH!E19</f>
        <v>1.5417741908972863E-2</v>
      </c>
      <c r="D37" s="192">
        <f>DWH!B36</f>
        <v>352</v>
      </c>
      <c r="E37" s="194">
        <f>DWH!E36</f>
        <v>2.4053573869072024E-2</v>
      </c>
    </row>
    <row r="38" spans="1:5" x14ac:dyDescent="0.25">
      <c r="A38" s="191" t="s">
        <v>33</v>
      </c>
      <c r="B38" s="192">
        <f>DWH!B20</f>
        <v>3441</v>
      </c>
      <c r="C38" s="193">
        <f>DWH!E20</f>
        <v>2.8279557520669307E-2</v>
      </c>
      <c r="D38" s="192">
        <f>DWH!B37</f>
        <v>643</v>
      </c>
      <c r="E38" s="194">
        <f>DWH!E37</f>
        <v>4.3938772721060546E-2</v>
      </c>
    </row>
    <row r="39" spans="1:5" x14ac:dyDescent="0.25">
      <c r="A39" s="191" t="s">
        <v>34</v>
      </c>
      <c r="B39" s="192">
        <f>DWH!B21</f>
        <v>370</v>
      </c>
      <c r="C39" s="193">
        <f>DWH!E21</f>
        <v>3.0408126366311084E-3</v>
      </c>
      <c r="D39" s="192">
        <f>DWH!B38</f>
        <v>30</v>
      </c>
      <c r="E39" s="194">
        <f>DWH!E38</f>
        <v>2.050020500205002E-3</v>
      </c>
    </row>
    <row r="40" spans="1:5" x14ac:dyDescent="0.25">
      <c r="A40" s="191" t="s">
        <v>35</v>
      </c>
      <c r="B40" s="192">
        <f>DWH!B22</f>
        <v>1224</v>
      </c>
      <c r="C40" s="193">
        <f>DWH!E22</f>
        <v>1.0059336938476963E-2</v>
      </c>
      <c r="D40" s="192">
        <f>DWH!B39</f>
        <v>672</v>
      </c>
      <c r="E40" s="194">
        <f>DWH!E39</f>
        <v>4.5920459204592048E-2</v>
      </c>
    </row>
    <row r="41" spans="1:5" ht="26.25" x14ac:dyDescent="0.25">
      <c r="A41" s="196" t="s">
        <v>106</v>
      </c>
      <c r="B41" s="192">
        <f>DWH!B23</f>
        <v>11476</v>
      </c>
      <c r="C41" s="197">
        <f>DWH!E23</f>
        <v>9.4314502210752965E-2</v>
      </c>
      <c r="D41" s="192">
        <f>DWH!B40</f>
        <v>546</v>
      </c>
      <c r="E41" s="198">
        <f>DWH!E40</f>
        <v>3.7310373103731038E-2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876660</v>
      </c>
      <c r="C5" s="7">
        <v>37861</v>
      </c>
      <c r="D5" s="6">
        <v>4.5137154431514601E-2</v>
      </c>
      <c r="E5" s="20">
        <v>121678</v>
      </c>
      <c r="F5" s="7">
        <v>-33010</v>
      </c>
      <c r="G5" s="6">
        <v>-0.21339729002896199</v>
      </c>
      <c r="H5" s="18">
        <v>0.121880565499861</v>
      </c>
      <c r="I5" s="17">
        <v>-3.3821522197310903E-2</v>
      </c>
    </row>
    <row r="6" spans="1:9" x14ac:dyDescent="0.25">
      <c r="A6" s="1" t="s">
        <v>4</v>
      </c>
      <c r="B6" s="9">
        <v>426286</v>
      </c>
      <c r="C6" s="8">
        <v>17059</v>
      </c>
      <c r="D6" s="21">
        <v>4.1685910264963003E-2</v>
      </c>
      <c r="E6" s="8">
        <v>49991</v>
      </c>
      <c r="F6" s="8">
        <v>-14297</v>
      </c>
      <c r="G6" s="21">
        <v>-0.222389870582379</v>
      </c>
      <c r="H6" s="19">
        <v>0.10496202839943999</v>
      </c>
      <c r="I6" s="15">
        <v>-3.08055819191351E-2</v>
      </c>
    </row>
    <row r="7" spans="1:9" x14ac:dyDescent="0.25">
      <c r="A7" s="1" t="s">
        <v>3</v>
      </c>
      <c r="B7" s="9">
        <v>450374</v>
      </c>
      <c r="C7" s="8">
        <v>20802</v>
      </c>
      <c r="D7" s="21">
        <v>4.8424943897647003E-2</v>
      </c>
      <c r="E7" s="8">
        <v>71687</v>
      </c>
      <c r="F7" s="8">
        <v>-18713</v>
      </c>
      <c r="G7" s="21">
        <v>-0.20700221238938099</v>
      </c>
      <c r="H7" s="19">
        <v>0.13731537119225501</v>
      </c>
      <c r="I7" s="15">
        <v>-3.65401441047222E-2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58697</v>
      </c>
      <c r="C12" s="30">
        <v>-14263</v>
      </c>
      <c r="D12" s="117">
        <v>-0.195490679824561</v>
      </c>
      <c r="E12" s="111">
        <f>B12/$B$24</f>
        <v>0.4823961603576653</v>
      </c>
    </row>
    <row r="13" spans="1:9" x14ac:dyDescent="0.25">
      <c r="A13" s="3" t="s">
        <v>8</v>
      </c>
      <c r="B13" s="34">
        <v>26382</v>
      </c>
      <c r="C13" s="29">
        <v>-7822</v>
      </c>
      <c r="D13" s="118">
        <v>-0.22868670330955401</v>
      </c>
      <c r="E13" s="112">
        <f t="shared" ref="E13:E24" si="0">B13/$B$24</f>
        <v>0.21681815940432947</v>
      </c>
    </row>
    <row r="14" spans="1:9" x14ac:dyDescent="0.25">
      <c r="A14" s="3" t="s">
        <v>47</v>
      </c>
      <c r="B14" s="34">
        <v>750</v>
      </c>
      <c r="C14" s="29">
        <v>-153</v>
      </c>
      <c r="D14" s="118">
        <v>-0.16943521594684399</v>
      </c>
      <c r="E14" s="112">
        <f t="shared" si="0"/>
        <v>6.1638093985765712E-3</v>
      </c>
    </row>
    <row r="15" spans="1:9" x14ac:dyDescent="0.25">
      <c r="A15" s="3" t="s">
        <v>48</v>
      </c>
      <c r="B15" s="34">
        <v>1912</v>
      </c>
      <c r="C15" s="29">
        <v>-566</v>
      </c>
      <c r="D15" s="118">
        <v>-0.22841000807102499</v>
      </c>
      <c r="E15" s="112">
        <f t="shared" si="0"/>
        <v>1.5713604760104537E-2</v>
      </c>
    </row>
    <row r="16" spans="1:9" x14ac:dyDescent="0.25">
      <c r="A16" s="3" t="s">
        <v>49</v>
      </c>
      <c r="B16" s="34">
        <v>2697</v>
      </c>
      <c r="C16" s="29">
        <v>-814</v>
      </c>
      <c r="D16" s="118">
        <v>-0.231842779834805</v>
      </c>
      <c r="E16" s="111">
        <f t="shared" si="0"/>
        <v>2.2165058597281351E-2</v>
      </c>
    </row>
    <row r="17" spans="1:5" x14ac:dyDescent="0.25">
      <c r="A17" s="3" t="s">
        <v>50</v>
      </c>
      <c r="B17" s="34">
        <v>9816</v>
      </c>
      <c r="C17" s="29">
        <v>-3281</v>
      </c>
      <c r="D17" s="118">
        <v>-0.25051538520271799</v>
      </c>
      <c r="E17" s="112">
        <f t="shared" si="0"/>
        <v>8.0671937408570163E-2</v>
      </c>
    </row>
    <row r="18" spans="1:5" x14ac:dyDescent="0.25">
      <c r="A18" s="3" t="s">
        <v>51</v>
      </c>
      <c r="B18" s="34">
        <v>2258</v>
      </c>
      <c r="C18" s="29">
        <v>-745</v>
      </c>
      <c r="D18" s="118">
        <v>-0.24808524808524801</v>
      </c>
      <c r="E18" s="112">
        <f t="shared" si="0"/>
        <v>1.8557175495981196E-2</v>
      </c>
    </row>
    <row r="19" spans="1:5" x14ac:dyDescent="0.25">
      <c r="A19" s="3" t="s">
        <v>52</v>
      </c>
      <c r="B19" s="34">
        <v>1876</v>
      </c>
      <c r="C19" s="29">
        <v>-723</v>
      </c>
      <c r="D19" s="118">
        <v>-0.27818391689111199</v>
      </c>
      <c r="E19" s="112">
        <f t="shared" si="0"/>
        <v>1.5417741908972863E-2</v>
      </c>
    </row>
    <row r="20" spans="1:5" x14ac:dyDescent="0.25">
      <c r="A20" s="22" t="s">
        <v>53</v>
      </c>
      <c r="B20" s="33">
        <v>3441</v>
      </c>
      <c r="C20" s="27">
        <v>-1301</v>
      </c>
      <c r="D20" s="119">
        <v>-0.27435681147195301</v>
      </c>
      <c r="E20" s="111">
        <f t="shared" si="0"/>
        <v>2.8279557520669307E-2</v>
      </c>
    </row>
    <row r="21" spans="1:5" x14ac:dyDescent="0.25">
      <c r="A21" s="24" t="s">
        <v>54</v>
      </c>
      <c r="B21" s="32">
        <v>370</v>
      </c>
      <c r="C21" s="26">
        <v>-126</v>
      </c>
      <c r="D21" s="120">
        <v>-0.25403225806451601</v>
      </c>
      <c r="E21" s="112">
        <f t="shared" si="0"/>
        <v>3.0408126366311084E-3</v>
      </c>
    </row>
    <row r="22" spans="1:5" x14ac:dyDescent="0.25">
      <c r="A22" s="3" t="s">
        <v>55</v>
      </c>
      <c r="B22" s="31">
        <v>1224</v>
      </c>
      <c r="C22" s="25">
        <v>-349</v>
      </c>
      <c r="D22" s="121">
        <v>-0.221869040050858</v>
      </c>
      <c r="E22" s="112">
        <f t="shared" si="0"/>
        <v>1.0059336938476963E-2</v>
      </c>
    </row>
    <row r="23" spans="1:5" x14ac:dyDescent="0.25">
      <c r="A23" s="3" t="s">
        <v>56</v>
      </c>
      <c r="B23" s="28">
        <v>11476</v>
      </c>
      <c r="C23" s="116">
        <v>-3285</v>
      </c>
      <c r="D23" s="118">
        <v>-0.222545897974392</v>
      </c>
      <c r="E23" s="112">
        <f t="shared" si="0"/>
        <v>9.4314502210752965E-2</v>
      </c>
    </row>
    <row r="24" spans="1:5" x14ac:dyDescent="0.25">
      <c r="A24" s="3" t="s">
        <v>11</v>
      </c>
      <c r="B24" s="28">
        <v>121678</v>
      </c>
      <c r="C24" s="116">
        <v>-33010</v>
      </c>
      <c r="D24" s="118">
        <v>-0.21339729002896199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5641</v>
      </c>
      <c r="C29" s="135">
        <v>2963</v>
      </c>
      <c r="D29" s="141">
        <v>1.10642270351008</v>
      </c>
      <c r="E29" s="111">
        <f>B29/$B$41</f>
        <v>0.38547218805521388</v>
      </c>
    </row>
    <row r="30" spans="1:5" x14ac:dyDescent="0.25">
      <c r="A30" s="122" t="s">
        <v>8</v>
      </c>
      <c r="B30" s="130">
        <v>4410</v>
      </c>
      <c r="C30" s="136">
        <v>1459</v>
      </c>
      <c r="D30" s="142">
        <v>0.49440867502541502</v>
      </c>
      <c r="E30" s="112">
        <f t="shared" ref="E30:E41" si="1">B30/$B$41</f>
        <v>0.30135301353013533</v>
      </c>
    </row>
    <row r="31" spans="1:5" x14ac:dyDescent="0.25">
      <c r="A31" s="122" t="s">
        <v>47</v>
      </c>
      <c r="B31" s="130">
        <v>78</v>
      </c>
      <c r="C31" s="136">
        <v>48</v>
      </c>
      <c r="D31" s="142">
        <v>1.6</v>
      </c>
      <c r="E31" s="112">
        <f t="shared" si="1"/>
        <v>5.3300533005330051E-3</v>
      </c>
    </row>
    <row r="32" spans="1:5" x14ac:dyDescent="0.25">
      <c r="A32" s="122" t="s">
        <v>48</v>
      </c>
      <c r="B32" s="130">
        <v>156</v>
      </c>
      <c r="C32" s="136">
        <v>71</v>
      </c>
      <c r="D32" s="142">
        <v>0.83529411764705896</v>
      </c>
      <c r="E32" s="112">
        <f t="shared" si="1"/>
        <v>1.066010660106601E-2</v>
      </c>
    </row>
    <row r="33" spans="1:5" x14ac:dyDescent="0.25">
      <c r="A33" s="122" t="s">
        <v>49</v>
      </c>
      <c r="B33" s="130">
        <v>1213</v>
      </c>
      <c r="C33" s="136">
        <v>105</v>
      </c>
      <c r="D33" s="142">
        <v>9.4765342960288795E-2</v>
      </c>
      <c r="E33" s="111">
        <f t="shared" si="1"/>
        <v>8.2889162224955584E-2</v>
      </c>
    </row>
    <row r="34" spans="1:5" x14ac:dyDescent="0.25">
      <c r="A34" s="122" t="s">
        <v>50</v>
      </c>
      <c r="B34" s="130">
        <v>47</v>
      </c>
      <c r="C34" s="136">
        <v>-7</v>
      </c>
      <c r="D34" s="142">
        <v>-0.12962962962963001</v>
      </c>
      <c r="E34" s="112">
        <f t="shared" si="1"/>
        <v>3.2116987836545031E-3</v>
      </c>
    </row>
    <row r="35" spans="1:5" x14ac:dyDescent="0.25">
      <c r="A35" s="122" t="s">
        <v>51</v>
      </c>
      <c r="B35" s="130">
        <v>844</v>
      </c>
      <c r="C35" s="136">
        <v>193</v>
      </c>
      <c r="D35" s="142">
        <v>0.29646697388632898</v>
      </c>
      <c r="E35" s="112">
        <f t="shared" si="1"/>
        <v>5.7673910072434061E-2</v>
      </c>
    </row>
    <row r="36" spans="1:5" x14ac:dyDescent="0.25">
      <c r="A36" s="122" t="s">
        <v>52</v>
      </c>
      <c r="B36" s="130">
        <v>352</v>
      </c>
      <c r="C36" s="136">
        <v>114</v>
      </c>
      <c r="D36" s="142">
        <v>0.47899159663865498</v>
      </c>
      <c r="E36" s="112">
        <f t="shared" si="1"/>
        <v>2.4053573869072024E-2</v>
      </c>
    </row>
    <row r="37" spans="1:5" x14ac:dyDescent="0.25">
      <c r="A37" s="125" t="s">
        <v>53</v>
      </c>
      <c r="B37" s="131">
        <v>643</v>
      </c>
      <c r="C37" s="137">
        <v>240</v>
      </c>
      <c r="D37" s="143">
        <v>0.59553349875930495</v>
      </c>
      <c r="E37" s="111">
        <f t="shared" si="1"/>
        <v>4.3938772721060546E-2</v>
      </c>
    </row>
    <row r="38" spans="1:5" x14ac:dyDescent="0.25">
      <c r="A38" s="128" t="s">
        <v>54</v>
      </c>
      <c r="B38" s="132">
        <v>30</v>
      </c>
      <c r="C38" s="138">
        <v>2</v>
      </c>
      <c r="D38" s="144">
        <v>7.1428571428571397E-2</v>
      </c>
      <c r="E38" s="112">
        <f t="shared" si="1"/>
        <v>2.050020500205002E-3</v>
      </c>
    </row>
    <row r="39" spans="1:5" x14ac:dyDescent="0.25">
      <c r="A39" s="122" t="s">
        <v>59</v>
      </c>
      <c r="B39" s="133">
        <v>672</v>
      </c>
      <c r="C39" s="139">
        <v>315</v>
      </c>
      <c r="D39" s="145">
        <v>0.88235294117647101</v>
      </c>
      <c r="E39" s="112">
        <f t="shared" si="1"/>
        <v>4.5920459204592048E-2</v>
      </c>
    </row>
    <row r="40" spans="1:5" x14ac:dyDescent="0.25">
      <c r="A40" s="122" t="s">
        <v>56</v>
      </c>
      <c r="B40" s="134">
        <v>546</v>
      </c>
      <c r="C40" s="140">
        <v>-81</v>
      </c>
      <c r="D40" s="142">
        <v>-0.12918660287081299</v>
      </c>
      <c r="E40" s="112">
        <f t="shared" si="1"/>
        <v>3.7310373103731038E-2</v>
      </c>
    </row>
    <row r="41" spans="1:5" x14ac:dyDescent="0.25">
      <c r="A41" s="122" t="s">
        <v>11</v>
      </c>
      <c r="B41" s="134">
        <v>14634</v>
      </c>
      <c r="C41" s="140">
        <v>5423</v>
      </c>
      <c r="D41" s="142">
        <v>0.588752578438823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4794</v>
      </c>
      <c r="D46" s="166">
        <v>4166</v>
      </c>
      <c r="E46" s="174">
        <v>8960</v>
      </c>
    </row>
    <row r="47" spans="1:5" x14ac:dyDescent="0.25">
      <c r="A47" s="40"/>
      <c r="B47" s="149" t="s">
        <v>62</v>
      </c>
      <c r="C47" s="159">
        <v>205</v>
      </c>
      <c r="D47" s="167">
        <v>165</v>
      </c>
      <c r="E47" s="175">
        <v>370</v>
      </c>
    </row>
    <row r="48" spans="1:5" x14ac:dyDescent="0.25">
      <c r="A48" s="40"/>
      <c r="B48" s="149" t="s">
        <v>59</v>
      </c>
      <c r="C48" s="159">
        <v>424</v>
      </c>
      <c r="D48" s="167">
        <v>471</v>
      </c>
      <c r="E48" s="175">
        <v>895</v>
      </c>
    </row>
    <row r="49" spans="1:5" x14ac:dyDescent="0.25">
      <c r="A49" s="40"/>
      <c r="B49" s="149" t="s">
        <v>63</v>
      </c>
      <c r="C49" s="159">
        <v>1377</v>
      </c>
      <c r="D49" s="167">
        <v>1139</v>
      </c>
      <c r="E49" s="175">
        <v>2516</v>
      </c>
    </row>
    <row r="50" spans="1:5" x14ac:dyDescent="0.25">
      <c r="A50" s="40"/>
      <c r="B50" s="154" t="s">
        <v>64</v>
      </c>
      <c r="C50" s="159">
        <v>191</v>
      </c>
      <c r="D50" s="167">
        <v>138</v>
      </c>
      <c r="E50" s="175">
        <v>329</v>
      </c>
    </row>
    <row r="51" spans="1:5" x14ac:dyDescent="0.25">
      <c r="A51" s="40"/>
      <c r="B51" s="156" t="s">
        <v>2</v>
      </c>
      <c r="C51" s="160">
        <v>6991</v>
      </c>
      <c r="D51" s="168">
        <v>6079</v>
      </c>
      <c r="E51" s="168">
        <v>13070</v>
      </c>
    </row>
    <row r="52" spans="1:5" x14ac:dyDescent="0.25">
      <c r="A52" s="147" t="s">
        <v>10</v>
      </c>
      <c r="B52" s="151" t="s">
        <v>65</v>
      </c>
      <c r="C52" s="161">
        <v>4577</v>
      </c>
      <c r="D52" s="169">
        <v>5239</v>
      </c>
      <c r="E52" s="175">
        <v>9816</v>
      </c>
    </row>
    <row r="53" spans="1:5" x14ac:dyDescent="0.25">
      <c r="A53" s="40"/>
      <c r="B53" s="149" t="s">
        <v>66</v>
      </c>
      <c r="C53" s="159">
        <v>396</v>
      </c>
      <c r="D53" s="167">
        <v>1862</v>
      </c>
      <c r="E53" s="175">
        <v>2258</v>
      </c>
    </row>
    <row r="54" spans="1:5" x14ac:dyDescent="0.25">
      <c r="A54" s="40"/>
      <c r="B54" s="149" t="s">
        <v>67</v>
      </c>
      <c r="C54" s="159">
        <v>1078</v>
      </c>
      <c r="D54" s="167">
        <v>798</v>
      </c>
      <c r="E54" s="175">
        <v>1876</v>
      </c>
    </row>
    <row r="55" spans="1:5" x14ac:dyDescent="0.25">
      <c r="A55" s="40"/>
      <c r="B55" s="154" t="s">
        <v>68</v>
      </c>
      <c r="C55" s="159">
        <v>1870</v>
      </c>
      <c r="D55" s="167">
        <v>1571</v>
      </c>
      <c r="E55" s="175">
        <v>3441</v>
      </c>
    </row>
    <row r="56" spans="1:5" x14ac:dyDescent="0.25">
      <c r="A56" s="40"/>
      <c r="B56" s="156" t="s">
        <v>10</v>
      </c>
      <c r="C56" s="160">
        <v>7921</v>
      </c>
      <c r="D56" s="168">
        <v>9470</v>
      </c>
      <c r="E56" s="168">
        <v>17391</v>
      </c>
    </row>
    <row r="57" spans="1:5" x14ac:dyDescent="0.25">
      <c r="A57" s="147" t="s">
        <v>9</v>
      </c>
      <c r="B57" s="151" t="s">
        <v>69</v>
      </c>
      <c r="C57" s="161">
        <v>1418</v>
      </c>
      <c r="D57" s="169">
        <v>1279</v>
      </c>
      <c r="E57" s="175">
        <v>2697</v>
      </c>
    </row>
    <row r="58" spans="1:5" x14ac:dyDescent="0.25">
      <c r="A58" s="40"/>
      <c r="B58" s="149" t="s">
        <v>70</v>
      </c>
      <c r="C58" s="159">
        <v>1124</v>
      </c>
      <c r="D58" s="167">
        <v>788</v>
      </c>
      <c r="E58" s="175">
        <v>1912</v>
      </c>
    </row>
    <row r="59" spans="1:5" x14ac:dyDescent="0.25">
      <c r="A59" s="40"/>
      <c r="B59" s="154" t="s">
        <v>71</v>
      </c>
      <c r="C59" s="159">
        <v>86</v>
      </c>
      <c r="D59" s="167">
        <v>664</v>
      </c>
      <c r="E59" s="175">
        <v>750</v>
      </c>
    </row>
    <row r="60" spans="1:5" x14ac:dyDescent="0.25">
      <c r="A60" s="40"/>
      <c r="B60" s="155" t="s">
        <v>9</v>
      </c>
      <c r="C60" s="162">
        <v>2628</v>
      </c>
      <c r="D60" s="170">
        <v>2731</v>
      </c>
      <c r="E60" s="170">
        <v>5359</v>
      </c>
    </row>
    <row r="61" spans="1:5" x14ac:dyDescent="0.25">
      <c r="A61" s="147" t="s">
        <v>8</v>
      </c>
      <c r="B61" s="155" t="s">
        <v>8</v>
      </c>
      <c r="C61" s="163">
        <v>8569</v>
      </c>
      <c r="D61" s="171">
        <v>17813</v>
      </c>
      <c r="E61" s="171">
        <v>26382</v>
      </c>
    </row>
    <row r="62" spans="1:5" x14ac:dyDescent="0.25">
      <c r="A62" s="148" t="s">
        <v>7</v>
      </c>
      <c r="B62" s="155" t="s">
        <v>7</v>
      </c>
      <c r="C62" s="163">
        <v>23725</v>
      </c>
      <c r="D62" s="171">
        <v>34972</v>
      </c>
      <c r="E62" s="171">
        <v>58697</v>
      </c>
    </row>
    <row r="63" spans="1:5" x14ac:dyDescent="0.25">
      <c r="A63" s="152" t="s">
        <v>72</v>
      </c>
      <c r="B63" s="155" t="s">
        <v>72</v>
      </c>
      <c r="C63" s="164">
        <v>157</v>
      </c>
      <c r="D63" s="172">
        <v>622</v>
      </c>
      <c r="E63" s="172">
        <v>779</v>
      </c>
    </row>
    <row r="64" spans="1:5" x14ac:dyDescent="0.25">
      <c r="A64" s="150" t="s">
        <v>11</v>
      </c>
      <c r="B64" s="40"/>
      <c r="C64" s="165">
        <v>49991</v>
      </c>
      <c r="D64" s="173">
        <v>71687</v>
      </c>
      <c r="E64" s="176">
        <v>121678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2022/Jan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4794</v>
      </c>
      <c r="D6" s="158">
        <f>DWH!D46</f>
        <v>4166</v>
      </c>
      <c r="E6" s="158">
        <f>DWH!E46</f>
        <v>8960</v>
      </c>
      <c r="G6" s="79"/>
      <c r="H6" s="78"/>
    </row>
    <row r="7" spans="1:8" x14ac:dyDescent="0.25">
      <c r="A7" s="40"/>
      <c r="B7" s="149" t="s">
        <v>62</v>
      </c>
      <c r="C7" s="158">
        <f>DWH!C47</f>
        <v>205</v>
      </c>
      <c r="D7" s="158">
        <f>DWH!D47</f>
        <v>165</v>
      </c>
      <c r="E7" s="158">
        <f>DWH!E47</f>
        <v>370</v>
      </c>
      <c r="G7" s="79"/>
      <c r="H7" s="78"/>
    </row>
    <row r="8" spans="1:8" x14ac:dyDescent="0.25">
      <c r="A8" s="40"/>
      <c r="B8" s="149" t="s">
        <v>59</v>
      </c>
      <c r="C8" s="158">
        <f>DWH!C48</f>
        <v>424</v>
      </c>
      <c r="D8" s="158">
        <f>DWH!D48</f>
        <v>471</v>
      </c>
      <c r="E8" s="158">
        <f>DWH!E48</f>
        <v>895</v>
      </c>
      <c r="G8" s="79"/>
      <c r="H8" s="78"/>
    </row>
    <row r="9" spans="1:8" x14ac:dyDescent="0.25">
      <c r="A9" s="40"/>
      <c r="B9" s="149" t="s">
        <v>63</v>
      </c>
      <c r="C9" s="158">
        <f>DWH!C49</f>
        <v>1377</v>
      </c>
      <c r="D9" s="158">
        <f>DWH!D49</f>
        <v>1139</v>
      </c>
      <c r="E9" s="158">
        <f>DWH!E49</f>
        <v>2516</v>
      </c>
      <c r="G9" s="79"/>
      <c r="H9" s="78"/>
    </row>
    <row r="10" spans="1:8" x14ac:dyDescent="0.25">
      <c r="A10" s="40"/>
      <c r="B10" s="154" t="s">
        <v>64</v>
      </c>
      <c r="C10" s="158">
        <f>DWH!C50</f>
        <v>191</v>
      </c>
      <c r="D10" s="158">
        <f>DWH!D50</f>
        <v>138</v>
      </c>
      <c r="E10" s="158">
        <f>DWH!E50</f>
        <v>329</v>
      </c>
      <c r="G10" s="79"/>
      <c r="H10" s="78"/>
    </row>
    <row r="11" spans="1:8" x14ac:dyDescent="0.25">
      <c r="A11" s="40"/>
      <c r="B11" s="156" t="s">
        <v>2</v>
      </c>
      <c r="C11" s="158">
        <f>DWH!C51</f>
        <v>6991</v>
      </c>
      <c r="D11" s="158">
        <f>DWH!D51</f>
        <v>6079</v>
      </c>
      <c r="E11" s="158">
        <f>DWH!E51</f>
        <v>13070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4577</v>
      </c>
      <c r="D12" s="158">
        <f>DWH!D52</f>
        <v>5239</v>
      </c>
      <c r="E12" s="158">
        <f>DWH!E52</f>
        <v>9816</v>
      </c>
      <c r="G12" s="79"/>
      <c r="H12" s="78"/>
    </row>
    <row r="13" spans="1:8" x14ac:dyDescent="0.25">
      <c r="A13" s="40"/>
      <c r="B13" s="149" t="s">
        <v>66</v>
      </c>
      <c r="C13" s="158">
        <f>DWH!C53</f>
        <v>396</v>
      </c>
      <c r="D13" s="158">
        <f>DWH!D53</f>
        <v>1862</v>
      </c>
      <c r="E13" s="158">
        <f>DWH!E53</f>
        <v>2258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1078</v>
      </c>
      <c r="D14" s="158">
        <f>DWH!D54</f>
        <v>798</v>
      </c>
      <c r="E14" s="158">
        <f>DWH!E54</f>
        <v>1876</v>
      </c>
      <c r="G14" s="79"/>
      <c r="H14" s="78"/>
    </row>
    <row r="15" spans="1:8" x14ac:dyDescent="0.25">
      <c r="A15" s="40"/>
      <c r="B15" s="154" t="s">
        <v>68</v>
      </c>
      <c r="C15" s="158">
        <f>DWH!C55</f>
        <v>1870</v>
      </c>
      <c r="D15" s="158">
        <f>DWH!D55</f>
        <v>1571</v>
      </c>
      <c r="E15" s="158">
        <f>DWH!E55</f>
        <v>3441</v>
      </c>
      <c r="G15" s="79"/>
      <c r="H15" s="78"/>
    </row>
    <row r="16" spans="1:8" x14ac:dyDescent="0.25">
      <c r="A16" s="40"/>
      <c r="B16" s="156" t="s">
        <v>10</v>
      </c>
      <c r="C16" s="158">
        <f>DWH!C56</f>
        <v>7921</v>
      </c>
      <c r="D16" s="158">
        <f>DWH!D56</f>
        <v>9470</v>
      </c>
      <c r="E16" s="158">
        <f>DWH!E56</f>
        <v>17391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1418</v>
      </c>
      <c r="D17" s="158">
        <f>DWH!D57</f>
        <v>1279</v>
      </c>
      <c r="E17" s="158">
        <f>DWH!E57</f>
        <v>2697</v>
      </c>
      <c r="G17" s="79"/>
      <c r="H17" s="78"/>
    </row>
    <row r="18" spans="1:8" x14ac:dyDescent="0.25">
      <c r="A18" s="40"/>
      <c r="B18" s="149" t="s">
        <v>70</v>
      </c>
      <c r="C18" s="158">
        <f>DWH!C58</f>
        <v>1124</v>
      </c>
      <c r="D18" s="158">
        <f>DWH!D58</f>
        <v>788</v>
      </c>
      <c r="E18" s="158">
        <f>DWH!E58</f>
        <v>1912</v>
      </c>
      <c r="G18" s="79"/>
      <c r="H18" s="78"/>
    </row>
    <row r="19" spans="1:8" x14ac:dyDescent="0.25">
      <c r="A19" s="40"/>
      <c r="B19" s="154" t="s">
        <v>71</v>
      </c>
      <c r="C19" s="158">
        <f>DWH!C59</f>
        <v>86</v>
      </c>
      <c r="D19" s="158">
        <f>DWH!D59</f>
        <v>664</v>
      </c>
      <c r="E19" s="158">
        <f>DWH!E59</f>
        <v>750</v>
      </c>
      <c r="G19" s="79"/>
      <c r="H19" s="78"/>
    </row>
    <row r="20" spans="1:8" x14ac:dyDescent="0.25">
      <c r="A20" s="40"/>
      <c r="B20" s="155" t="s">
        <v>9</v>
      </c>
      <c r="C20" s="158">
        <f>DWH!C60</f>
        <v>2628</v>
      </c>
      <c r="D20" s="158">
        <f>DWH!D60</f>
        <v>2731</v>
      </c>
      <c r="E20" s="158">
        <f>DWH!E60</f>
        <v>5359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8569</v>
      </c>
      <c r="D21" s="158">
        <f>DWH!D61</f>
        <v>17813</v>
      </c>
      <c r="E21" s="158">
        <f>DWH!E61</f>
        <v>26382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23725</v>
      </c>
      <c r="D22" s="158">
        <f>DWH!D62</f>
        <v>34972</v>
      </c>
      <c r="E22" s="158">
        <f>DWH!E62</f>
        <v>58697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157</v>
      </c>
      <c r="D23" s="158">
        <f>DWH!D63</f>
        <v>622</v>
      </c>
      <c r="E23" s="158">
        <f>DWH!E63</f>
        <v>779</v>
      </c>
      <c r="G23" s="79"/>
      <c r="H23" s="78"/>
    </row>
    <row r="24" spans="1:8" x14ac:dyDescent="0.25">
      <c r="A24" s="150" t="s">
        <v>11</v>
      </c>
      <c r="B24" s="40"/>
      <c r="C24" s="158">
        <f>DWH!C64</f>
        <v>49991</v>
      </c>
      <c r="D24" s="158">
        <f>DWH!D64</f>
        <v>71687</v>
      </c>
      <c r="E24" s="158">
        <f>DWH!E64</f>
        <v>121678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49.991</v>
      </c>
      <c r="D27" s="81" t="str">
        <f>CONCATENATE(D26,"   ",D35)</f>
        <v>Männer   N = 71.687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0.47458542537656778</v>
      </c>
      <c r="D28" s="83">
        <f>D22/D$24</f>
        <v>0.48784298408358556</v>
      </c>
      <c r="E28" s="84">
        <f>E22/E$24</f>
        <v>0.4823961603576653</v>
      </c>
      <c r="G28" s="79"/>
      <c r="H28" s="78"/>
    </row>
    <row r="29" spans="1:8" x14ac:dyDescent="0.25">
      <c r="B29" t="s">
        <v>75</v>
      </c>
      <c r="C29" s="83">
        <f>C21/C$24</f>
        <v>0.17141085395371167</v>
      </c>
      <c r="D29" s="83">
        <f>D21/D$24</f>
        <v>0.24848298854743539</v>
      </c>
      <c r="E29" s="84">
        <f>E21/E$24</f>
        <v>0.21681815940432947</v>
      </c>
      <c r="G29" s="79"/>
      <c r="H29" s="78"/>
    </row>
    <row r="30" spans="1:8" x14ac:dyDescent="0.25">
      <c r="B30" t="s">
        <v>76</v>
      </c>
      <c r="C30" s="83">
        <f>C20/C$24</f>
        <v>5.2569462503250584E-2</v>
      </c>
      <c r="D30" s="83">
        <f>D20/D$24</f>
        <v>3.8096168063944648E-2</v>
      </c>
      <c r="E30" s="84">
        <f>E20/E$24</f>
        <v>4.4042472755962458E-2</v>
      </c>
      <c r="G30" s="85"/>
      <c r="H30" s="86"/>
    </row>
    <row r="31" spans="1:8" x14ac:dyDescent="0.25">
      <c r="B31" t="s">
        <v>77</v>
      </c>
      <c r="C31" s="83">
        <f>C12/C$24</f>
        <v>9.1556480166429963E-2</v>
      </c>
      <c r="D31" s="83">
        <f>D12/D$24</f>
        <v>7.3081590804469423E-2</v>
      </c>
      <c r="E31" s="84">
        <f>E12/E$24</f>
        <v>8.0671937408570163E-2</v>
      </c>
    </row>
    <row r="32" spans="1:8" x14ac:dyDescent="0.25">
      <c r="B32" t="s">
        <v>78</v>
      </c>
      <c r="C32" s="83">
        <f>(C16-C12)/C$24</f>
        <v>6.6892040567302108E-2</v>
      </c>
      <c r="D32" s="83">
        <f>(D16-D12)/D$24</f>
        <v>5.9020463961387701E-2</v>
      </c>
      <c r="E32" s="84">
        <f>(E16-E12)/E$24</f>
        <v>6.2254474925623367E-2</v>
      </c>
    </row>
    <row r="33" spans="2:11" x14ac:dyDescent="0.25">
      <c r="B33" t="s">
        <v>79</v>
      </c>
      <c r="C33" s="83">
        <f>C11/$C$24</f>
        <v>0.13984517213098357</v>
      </c>
      <c r="D33" s="83">
        <f>D11/D$24</f>
        <v>8.4799196507037544E-2</v>
      </c>
      <c r="E33" s="84">
        <f>E11/E$24</f>
        <v>0.10741465178586104</v>
      </c>
    </row>
    <row r="34" spans="2:11" x14ac:dyDescent="0.25">
      <c r="C34" s="87">
        <f>SUM(C28:C33)</f>
        <v>0.99685943469824567</v>
      </c>
      <c r="D34" s="87">
        <f>SUM(D28:D33)</f>
        <v>0.99132339196786035</v>
      </c>
      <c r="E34" s="87">
        <f>SUM(E28:E33)</f>
        <v>0.99359785663801181</v>
      </c>
    </row>
    <row r="35" spans="2:11" x14ac:dyDescent="0.25">
      <c r="C35" s="88" t="str">
        <f>CONCATENATE("N = ",TEXT(C24,"#.##0"))</f>
        <v>N = 49.991</v>
      </c>
      <c r="D35" s="88" t="str">
        <f>CONCATENATE("N = ",TEXT(D24,"#.##0"))</f>
        <v>N = 71.687</v>
      </c>
      <c r="E35" s="89" t="str">
        <f>CONCATENATE("N=",TEXT(E24,"#.##0"))</f>
        <v>N=121.678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58697</v>
      </c>
      <c r="D41" s="95">
        <f>C41/$C$55</f>
        <v>0.4823961603576653</v>
      </c>
      <c r="J41" s="94"/>
      <c r="K41" s="95"/>
    </row>
    <row r="42" spans="2:11" x14ac:dyDescent="0.25">
      <c r="B42" s="96" t="s">
        <v>75</v>
      </c>
      <c r="C42" s="97">
        <f>E21</f>
        <v>26382</v>
      </c>
      <c r="D42" s="95">
        <f t="shared" ref="D42:D54" si="0">C42/$C$55</f>
        <v>0.21681815940432947</v>
      </c>
      <c r="J42" s="94"/>
      <c r="K42" s="95"/>
    </row>
    <row r="43" spans="2:11" x14ac:dyDescent="0.25">
      <c r="B43" s="96" t="s">
        <v>82</v>
      </c>
      <c r="C43" s="97">
        <f>E19</f>
        <v>750</v>
      </c>
      <c r="D43" s="95">
        <f t="shared" si="0"/>
        <v>6.1638093985765712E-3</v>
      </c>
      <c r="J43" s="94"/>
      <c r="K43" s="95"/>
    </row>
    <row r="44" spans="2:11" x14ac:dyDescent="0.25">
      <c r="B44" s="96" t="s">
        <v>83</v>
      </c>
      <c r="C44" s="97">
        <f>E18</f>
        <v>1912</v>
      </c>
      <c r="D44" s="95">
        <f t="shared" si="0"/>
        <v>1.5713604760104537E-2</v>
      </c>
      <c r="J44" s="94"/>
      <c r="K44" s="95"/>
    </row>
    <row r="45" spans="2:11" x14ac:dyDescent="0.25">
      <c r="B45" s="96" t="s">
        <v>49</v>
      </c>
      <c r="C45" s="97">
        <f>E17</f>
        <v>2697</v>
      </c>
      <c r="D45" s="95">
        <f t="shared" si="0"/>
        <v>2.2165058597281351E-2</v>
      </c>
      <c r="J45" s="94"/>
      <c r="K45" s="95"/>
    </row>
    <row r="46" spans="2:11" x14ac:dyDescent="0.25">
      <c r="B46" s="96" t="s">
        <v>77</v>
      </c>
      <c r="C46" s="97">
        <f>E12</f>
        <v>9816</v>
      </c>
      <c r="D46" s="95">
        <f t="shared" si="0"/>
        <v>8.0671937408570163E-2</v>
      </c>
      <c r="J46" s="94"/>
      <c r="K46" s="95"/>
    </row>
    <row r="47" spans="2:11" x14ac:dyDescent="0.25">
      <c r="B47" s="96" t="s">
        <v>84</v>
      </c>
      <c r="C47" s="97">
        <f>E13</f>
        <v>2258</v>
      </c>
      <c r="D47" s="95">
        <f t="shared" si="0"/>
        <v>1.8557175495981196E-2</v>
      </c>
      <c r="J47" s="94"/>
      <c r="K47" s="95"/>
    </row>
    <row r="48" spans="2:11" x14ac:dyDescent="0.25">
      <c r="B48" s="96" t="s">
        <v>85</v>
      </c>
      <c r="C48" s="97">
        <f>E14</f>
        <v>1876</v>
      </c>
      <c r="D48" s="95">
        <f t="shared" si="0"/>
        <v>1.5417741908972863E-2</v>
      </c>
      <c r="J48" s="94"/>
      <c r="K48" s="95"/>
    </row>
    <row r="49" spans="2:11" x14ac:dyDescent="0.25">
      <c r="B49" s="96" t="s">
        <v>53</v>
      </c>
      <c r="C49" s="97">
        <f>E15</f>
        <v>3441</v>
      </c>
      <c r="D49" s="95">
        <f t="shared" si="0"/>
        <v>2.8279557520669307E-2</v>
      </c>
      <c r="J49" s="94"/>
      <c r="K49" s="95"/>
    </row>
    <row r="50" spans="2:11" x14ac:dyDescent="0.25">
      <c r="B50" s="96" t="s">
        <v>86</v>
      </c>
      <c r="C50" s="97">
        <f>E7</f>
        <v>370</v>
      </c>
      <c r="D50" s="95">
        <f t="shared" si="0"/>
        <v>3.0408126366311084E-3</v>
      </c>
      <c r="J50" s="94"/>
      <c r="K50" s="95"/>
    </row>
    <row r="51" spans="2:11" x14ac:dyDescent="0.25">
      <c r="B51" s="96" t="s">
        <v>59</v>
      </c>
      <c r="C51" s="97">
        <f>E8+E10</f>
        <v>1224</v>
      </c>
      <c r="D51" s="95">
        <f t="shared" si="0"/>
        <v>1.0059336938476963E-2</v>
      </c>
      <c r="J51" s="94"/>
      <c r="K51" s="95"/>
    </row>
    <row r="52" spans="2:11" x14ac:dyDescent="0.25">
      <c r="B52" s="96" t="s">
        <v>56</v>
      </c>
      <c r="C52" s="97">
        <f>E6+E9</f>
        <v>11476</v>
      </c>
      <c r="D52" s="95">
        <f t="shared" si="0"/>
        <v>9.4314502210752965E-2</v>
      </c>
      <c r="J52" s="94"/>
      <c r="K52" s="95"/>
    </row>
    <row r="53" spans="2:11" x14ac:dyDescent="0.25">
      <c r="B53" s="96" t="s">
        <v>87</v>
      </c>
      <c r="C53" s="97">
        <f>E23</f>
        <v>779</v>
      </c>
      <c r="D53" s="95">
        <f t="shared" si="0"/>
        <v>6.402143361988198E-3</v>
      </c>
      <c r="J53" s="94"/>
      <c r="K53" s="95"/>
    </row>
    <row r="54" spans="2:11" ht="15.75" thickBot="1" x14ac:dyDescent="0.3">
      <c r="B54" s="98" t="s">
        <v>24</v>
      </c>
      <c r="C54" s="99">
        <f>E24</f>
        <v>121678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121678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44562</v>
      </c>
      <c r="C4" s="113">
        <v>44197</v>
      </c>
    </row>
    <row r="5" spans="1:8" x14ac:dyDescent="0.25">
      <c r="A5" t="s">
        <v>7</v>
      </c>
      <c r="B5" s="200">
        <v>0.33138093705398924</v>
      </c>
      <c r="C5" s="178">
        <v>0.39568603439748085</v>
      </c>
      <c r="E5" s="102"/>
      <c r="H5" s="103"/>
    </row>
    <row r="6" spans="1:8" x14ac:dyDescent="0.25">
      <c r="A6" t="s">
        <v>8</v>
      </c>
      <c r="B6" s="201">
        <v>0.12172102286754158</v>
      </c>
      <c r="C6" s="178">
        <v>0.15808263821392612</v>
      </c>
    </row>
    <row r="7" spans="1:8" x14ac:dyDescent="0.25">
      <c r="A7" t="s">
        <v>76</v>
      </c>
      <c r="B7" s="201">
        <v>7.19686534086421E-2</v>
      </c>
      <c r="C7" s="178">
        <v>8.4923165521711558E-2</v>
      </c>
    </row>
    <row r="8" spans="1:8" x14ac:dyDescent="0.25">
      <c r="A8" t="s">
        <v>77</v>
      </c>
      <c r="B8" s="201">
        <v>8.9228474594602314E-2</v>
      </c>
      <c r="C8" s="178">
        <v>0.10946652322806838</v>
      </c>
    </row>
    <row r="9" spans="1:8" x14ac:dyDescent="0.25">
      <c r="A9" t="s">
        <v>78</v>
      </c>
      <c r="B9" s="201">
        <v>7.3804638101299072E-2</v>
      </c>
      <c r="C9" s="178">
        <v>9.7448198770649891E-2</v>
      </c>
    </row>
    <row r="10" spans="1:8" x14ac:dyDescent="0.25">
      <c r="A10" t="s">
        <v>89</v>
      </c>
      <c r="B10" s="202">
        <v>4.1284921313868045E-2</v>
      </c>
      <c r="C10" s="178">
        <v>5.8965478980107539E-2</v>
      </c>
    </row>
    <row r="11" spans="1:8" x14ac:dyDescent="0.25">
      <c r="A11" t="s">
        <v>90</v>
      </c>
      <c r="B11" s="203">
        <v>0.121880565499</v>
      </c>
      <c r="C11" s="178">
        <v>0.155702087697</v>
      </c>
    </row>
    <row r="13" spans="1:8" x14ac:dyDescent="0.25">
      <c r="B13" s="90" t="s">
        <v>80</v>
      </c>
    </row>
    <row r="15" spans="1:8" ht="30" x14ac:dyDescent="0.25">
      <c r="C15" s="114">
        <f>B4</f>
        <v>44562</v>
      </c>
      <c r="D15" s="104" t="s">
        <v>90</v>
      </c>
      <c r="E15" s="114">
        <f>C4</f>
        <v>44197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0.33138093705398924</v>
      </c>
      <c r="D16" s="105">
        <f>B11</f>
        <v>0.121880565499</v>
      </c>
      <c r="E16" s="105">
        <f t="shared" ref="E16:E21" si="1">C5</f>
        <v>0.39568603439748085</v>
      </c>
      <c r="F16" s="105">
        <f>C11</f>
        <v>0.155702087697</v>
      </c>
    </row>
    <row r="17" spans="2:6" x14ac:dyDescent="0.25">
      <c r="B17" t="s">
        <v>8</v>
      </c>
      <c r="C17" s="105">
        <f t="shared" si="0"/>
        <v>0.12172102286754158</v>
      </c>
      <c r="D17" s="105">
        <f>B11</f>
        <v>0.121880565499</v>
      </c>
      <c r="E17" s="105">
        <f t="shared" si="1"/>
        <v>0.15808263821392612</v>
      </c>
      <c r="F17" s="105">
        <f>C11</f>
        <v>0.155702087697</v>
      </c>
    </row>
    <row r="18" spans="2:6" x14ac:dyDescent="0.25">
      <c r="B18" t="s">
        <v>76</v>
      </c>
      <c r="C18" s="105">
        <f t="shared" si="0"/>
        <v>7.19686534086421E-2</v>
      </c>
      <c r="D18" s="105">
        <f>B11</f>
        <v>0.121880565499</v>
      </c>
      <c r="E18" s="105">
        <f t="shared" si="1"/>
        <v>8.4923165521711558E-2</v>
      </c>
      <c r="F18" s="105">
        <f>C11</f>
        <v>0.155702087697</v>
      </c>
    </row>
    <row r="19" spans="2:6" x14ac:dyDescent="0.25">
      <c r="B19" t="s">
        <v>77</v>
      </c>
      <c r="C19" s="105">
        <f t="shared" si="0"/>
        <v>8.9228474594602314E-2</v>
      </c>
      <c r="D19" s="105">
        <f>B11</f>
        <v>0.121880565499</v>
      </c>
      <c r="E19" s="105">
        <f t="shared" si="1"/>
        <v>0.10946652322806838</v>
      </c>
      <c r="F19" s="105">
        <f>C11</f>
        <v>0.155702087697</v>
      </c>
    </row>
    <row r="20" spans="2:6" x14ac:dyDescent="0.25">
      <c r="B20" t="s">
        <v>78</v>
      </c>
      <c r="C20" s="105">
        <f t="shared" si="0"/>
        <v>7.3804638101299072E-2</v>
      </c>
      <c r="D20" s="105">
        <f>B11</f>
        <v>0.121880565499</v>
      </c>
      <c r="E20" s="105">
        <f t="shared" si="1"/>
        <v>9.7448198770649891E-2</v>
      </c>
      <c r="F20" s="105">
        <f>C11</f>
        <v>0.155702087697</v>
      </c>
    </row>
    <row r="21" spans="2:6" x14ac:dyDescent="0.25">
      <c r="B21" t="s">
        <v>89</v>
      </c>
      <c r="C21" s="105">
        <f t="shared" si="0"/>
        <v>4.1284921313868045E-2</v>
      </c>
      <c r="D21" s="105">
        <f>B11</f>
        <v>0.121880565499</v>
      </c>
      <c r="E21" s="105">
        <f t="shared" si="1"/>
        <v>5.8965478980107539E-2</v>
      </c>
      <c r="F21" s="105">
        <f>C11</f>
        <v>0.155702087697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2022-02-15T09:11:58Z</cp:lastPrinted>
  <dcterms:created xsi:type="dcterms:W3CDTF">2015-09-10T08:54:52Z</dcterms:created>
  <dcterms:modified xsi:type="dcterms:W3CDTF">2022-02-15T09:13:46Z</dcterms:modified>
</cp:coreProperties>
</file>