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MB\Daten\AM und Bildung\2024\"/>
    </mc:Choice>
  </mc:AlternateContent>
  <bookViews>
    <workbookView xWindow="-1815" yWindow="390" windowWidth="25320" windowHeight="11760" firstSheet="1" activeTab="1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Bildung'!$A$1:$E$127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"c677d728-04cb-4f70-82e7-8737e45a1fa9"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62913" calcOnSave="0"/>
</workbook>
</file>

<file path=xl/calcChain.xml><?xml version="1.0" encoding="utf-8"?>
<calcChain xmlns="http://schemas.openxmlformats.org/spreadsheetml/2006/main">
  <c r="C7" i="9" l="1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B2" i="5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<sst xmlns="http://schemas.openxmlformats.org/spreadsheetml/2006/main" count="208" uniqueCount="114">
  <si>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</si>
  <si>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</si>
  <si>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</si>
  <si>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</si>
  <si>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</si>
  <si>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</si>
  <si>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</si>
  <si>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</si>
  <si>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</si>
  <si>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</si>
  <si>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</si>
  <si>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</si>
  <si>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</si>
  <si>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</si>
  <si>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</si>
  <si>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</si>
  <si>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</si>
  <si>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</si>
  <si>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</si>
  <si>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</si>
  <si>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</si>
  <si>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</si>
  <si>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</si>
  <si>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</si>
  <si>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</si>
  <si>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</si>
  <si>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</si>
  <si>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</si>
  <si>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</si>
  <si>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</si>
  <si>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</si>
  <si>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</si>
  <si>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</si>
  <si>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</si>
  <si>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</si>
  <si>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</si>
  <si>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</si>
  <si>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</si>
  <si>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</si>
  <si>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</si>
  <si>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</si>
  <si>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</si>
  <si>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</si>
  <si>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</si>
  <si>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</si>
  <si>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</si>
  <si>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</si>
  <si>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</si>
  <si>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</si>
  <si>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</si>
  <si>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</si>
  <si>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</si>
  <si>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</si>
  <si>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</si>
  <si>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</si>
  <si>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</si>
  <si>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</si>
  <si>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</si>
  <si>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</si>
  <si>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</si>
  <si>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</si>
  <si>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</si>
  <si>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</si>
  <si>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</si>
  <si>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</si>
  <si>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</si>
  <si>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</si>
  <si>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</si>
  <si>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</si>
  <si>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</si>
  <si>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</si>
  <si>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</si>
  <si>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</si>
  <si>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</si>
  <si>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</si>
  <si>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</si>
  <si>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</si>
  <si>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</si>
  <si>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</si>
  <si>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</si>
  <si>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</si>
  <si>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</si>
  <si>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</si>
  <si>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</si>
  <si>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</si>
  <si>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</si>
  <si>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</si>
  <si>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</si>
  <si>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</si>
  <si>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</si>
  <si>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</si>
  <si>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</si>
  <si>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</si>
  <si>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</si>
  <si>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</si>
  <si>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Arbeitmarkt und Bildung 
in Wien</t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</si>
  <si>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</si>
  <si>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</si>
  <si>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</si>
  <si>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</si>
  <si>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</si>
  <si>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</si>
  <si>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</si>
  <si>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Daten sind verknüpft mit Blatt "DWH"</t>
  </si>
  <si>
    <t xml:space="preserve">     Universität, Hochschule, 
     Pädagogische  Hochschule</t>
  </si>
  <si>
    <t>U/STATISTIK/AMB/Daten/Arbeitslosenquoten/ALQ nach Ausbildung/900_zeitreihen_alq_ausbildung_wien_ab_2014</t>
  </si>
  <si>
    <t>Das mit Abstand höchste Arbeitslosigkeitsrisiko haben Personen, die keinen über die Pflichtschule hinausgehenden Bildungsabschluss vorweisen können.</t>
  </si>
  <si>
    <t>Männer und altern. Geschl.</t>
  </si>
  <si>
    <t xml:space="preserve">      Männer *)</t>
  </si>
  <si>
    <t>*) Männer und Personen mit alternativem Geschlechtseintrag</t>
  </si>
  <si>
    <t>Männer *)</t>
  </si>
  <si>
    <t>2024/Mar</t>
  </si>
  <si>
    <t>Bei der differenzierten Betrachtung arbeitsloser Personen nach Geschlecht zeigt sich ein Unterschied beim Anteil von Personen mit Pflichtschulausbildung (Männer: 50,2%, Frauen: 46,3%), noch deutlicher ist der Unterschied beim Anteil von Personen mit Lehrabschluss: 15,4% der arbeitslosen Frauen, aber 21,7% der arbeitslosen Männer haben eine Lehrausbildung absolviert.</t>
  </si>
  <si>
    <t>48,6% der arbeitslosen Personen hat lediglich Pflichtschulausbildung, 19,2% verfügen über einen Lehrabschluss; in Summe weisen 67,8% aller arbeitslosen Personen maximal Lehrausbildung auf. Personen mit Lehrabschluss sind allerdings im Vorteil: 30,0% der (sofort verfügbaren) offenen Stellen verlangt diese Qualifikation.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</si>
</sst>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9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double">
        <color theme="0" tint="-0.499984740745262"/>
      </right>
      <top/>
      <bottom style="thin">
        <color theme="0" tint="-0.499984740745262"/>
      </bottom>
      <diagonal/>
    </border>
  </borders>
  <cellStyleXfs count="373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5" applyNumberFormat="0" applyAlignment="0" applyProtection="0"/>
    <xf numFmtId="0" fontId="76" fillId="64" borderId="76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7" applyNumberFormat="0" applyFill="0" applyAlignment="0" applyProtection="0"/>
    <xf numFmtId="0" fontId="81" fillId="0" borderId="78" applyNumberFormat="0" applyFill="0" applyAlignment="0" applyProtection="0"/>
    <xf numFmtId="0" fontId="82" fillId="0" borderId="79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5" applyNumberFormat="0" applyAlignment="0" applyProtection="0"/>
    <xf numFmtId="43" fontId="71" fillId="0" borderId="0" applyFont="0" applyFill="0" applyBorder="0" applyAlignment="0" applyProtection="0"/>
    <xf numFmtId="0" fontId="84" fillId="0" borderId="80" applyNumberFormat="0" applyFill="0" applyAlignment="0" applyProtection="0"/>
    <xf numFmtId="0" fontId="16" fillId="65" borderId="81" applyNumberFormat="0" applyFont="0" applyAlignment="0" applyProtection="0"/>
    <xf numFmtId="0" fontId="85" fillId="45" borderId="82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3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4" applyNumberFormat="0" applyFill="0" applyProtection="0">
      <alignment horizontal="center" vertical="center"/>
    </xf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0" fontId="90" fillId="0" borderId="85" applyNumberFormat="0" applyFill="0" applyAlignment="0" applyProtection="0"/>
    <xf numFmtId="0" fontId="90" fillId="0" borderId="85" applyNumberFormat="0" applyFill="0" applyAlignment="0" applyProtection="0"/>
    <xf numFmtId="3" fontId="91" fillId="0" borderId="85"/>
    <xf numFmtId="3" fontId="92" fillId="0" borderId="85"/>
  </cellStyleXfs>
  <cellXfs count="210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2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4" xfId="0" applyNumberFormat="1" applyFont="1" applyBorder="1"/>
    <xf numFmtId="168" fontId="45" fillId="0" borderId="73" xfId="0" applyNumberFormat="1" applyFont="1" applyBorder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165" fontId="1" fillId="0" borderId="86" xfId="1" applyNumberFormat="1" applyFont="1" applyBorder="1"/>
    <xf numFmtId="165" fontId="1" fillId="0" borderId="72" xfId="1" applyNumberFormat="1" applyFont="1" applyBorder="1"/>
    <xf numFmtId="165" fontId="1" fillId="0" borderId="87" xfId="1" applyNumberFormat="1" applyFont="1" applyBorder="1"/>
    <xf numFmtId="165" fontId="0" fillId="0" borderId="0" xfId="0" applyNumberFormat="1" applyFont="1" applyBorder="1"/>
    <xf numFmtId="165" fontId="0" fillId="0" borderId="0" xfId="0" applyNumberFormat="1" applyFont="1" applyBorder="1" applyAlignment="1">
      <alignment vertical="center"/>
    </xf>
    <xf numFmtId="165" fontId="1" fillId="0" borderId="88" xfId="1" applyNumberFormat="1" applyFont="1" applyBorder="1"/>
    <xf numFmtId="17" fontId="0" fillId="0" borderId="89" xfId="0" applyNumberFormat="1" applyBorder="1"/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73">
    <cellStyle name="_Rid_1_S34" xfId="75"/>
    <cellStyle name="_Rid_1_S36" xfId="77"/>
    <cellStyle name="_Rid_1_S38" xfId="76"/>
    <cellStyle name="_Rid_1_S43_S42" xfId="78"/>
    <cellStyle name="_Rid_1_S45_S44" xfId="79"/>
    <cellStyle name="_Rid_121_S23" xfId="235"/>
    <cellStyle name="_Rid_121_S26" xfId="234"/>
    <cellStyle name="_Rid_121_S27" xfId="233"/>
    <cellStyle name="_Rid_121_S38_S37" xfId="230"/>
    <cellStyle name="_Rid_122_S21" xfId="232"/>
    <cellStyle name="_Rid_122_S22" xfId="231"/>
    <cellStyle name="_Rid_122_S27_S26" xfId="237"/>
    <cellStyle name="_Rid_122_S35" xfId="229"/>
    <cellStyle name="_Rid_122_S37_S36" xfId="236"/>
    <cellStyle name="_Rid_123_S26" xfId="238"/>
    <cellStyle name="_Rid_123_S27" xfId="239"/>
    <cellStyle name="_Rid_123_S32_S31" xfId="241"/>
    <cellStyle name="_Rid_123_S40" xfId="240"/>
    <cellStyle name="_Rid_123_S42_S41" xfId="242"/>
    <cellStyle name="_Rid_124_S17" xfId="243"/>
    <cellStyle name="_Rid_124_S18" xfId="244"/>
    <cellStyle name="_Rid_124_S19" xfId="245"/>
    <cellStyle name="_Rid_124_S26_S25" xfId="247"/>
    <cellStyle name="_Rid_124_S28_S27" xfId="248"/>
    <cellStyle name="_Rid_124_S31" xfId="246"/>
    <cellStyle name="_Rid_124_S33_S32" xfId="249"/>
    <cellStyle name="_Rid_15_S27" xfId="109"/>
    <cellStyle name="_Rid_15_S28" xfId="110"/>
    <cellStyle name="_Rid_15_S29" xfId="111"/>
    <cellStyle name="_Rid_15_S34_S33" xfId="112"/>
    <cellStyle name="_Rid_15_S36_S35" xfId="113"/>
    <cellStyle name="_Rid_2_S32" xfId="80"/>
    <cellStyle name="_Rid_2_S33" xfId="81"/>
    <cellStyle name="_Rid_2_S34" xfId="82"/>
    <cellStyle name="_Rid_2_S39_S38" xfId="83"/>
    <cellStyle name="_Rid_2_S41_S40" xfId="84"/>
    <cellStyle name="_Rid_24_S44" xfId="114"/>
    <cellStyle name="_Rid_24_S46" xfId="116"/>
    <cellStyle name="_Rid_24_S48" xfId="115"/>
    <cellStyle name="_Rid_24_S53_S52" xfId="117"/>
    <cellStyle name="_Rid_24_S55_S54" xfId="118"/>
    <cellStyle name="_Rid_3_S27" xfId="85"/>
    <cellStyle name="_Rid_3_S28" xfId="86"/>
    <cellStyle name="_Rid_3_S29" xfId="87"/>
    <cellStyle name="_Rid_3_S34_S33" xfId="88"/>
    <cellStyle name="_Rid_3_S36_S35" xfId="89"/>
    <cellStyle name="_Rid_34_S34" xfId="119"/>
    <cellStyle name="_Rid_34_S36" xfId="121"/>
    <cellStyle name="_Rid_34_S38" xfId="120"/>
    <cellStyle name="_Rid_34_S43_S42" xfId="122"/>
    <cellStyle name="_Rid_34_S45_S44" xfId="123"/>
    <cellStyle name="_Rid_4_S29" xfId="90"/>
    <cellStyle name="_Rid_4_S31" xfId="92"/>
    <cellStyle name="_Rid_4_S33" xfId="91"/>
    <cellStyle name="_Rid_4_S38_S37" xfId="93"/>
    <cellStyle name="_Rid_4_S40_S39" xfId="94"/>
    <cellStyle name="_Rid_48_S34" xfId="124"/>
    <cellStyle name="_Rid_48_S36" xfId="126"/>
    <cellStyle name="_Rid_48_S38" xfId="125"/>
    <cellStyle name="_Rid_48_S43_S42" xfId="127"/>
    <cellStyle name="_Rid_48_S45_S44" xfId="128"/>
    <cellStyle name="_Rid_49_S32" xfId="129"/>
    <cellStyle name="_Rid_49_S33" xfId="130"/>
    <cellStyle name="_Rid_49_S34" xfId="131"/>
    <cellStyle name="_Rid_49_S39_S38" xfId="132"/>
    <cellStyle name="_Rid_49_S41_S40" xfId="133"/>
    <cellStyle name="_Rid_5_S29" xfId="95"/>
    <cellStyle name="_Rid_5_S31" xfId="97"/>
    <cellStyle name="_Rid_5_S33" xfId="96"/>
    <cellStyle name="_Rid_5_S38_S37" xfId="98"/>
    <cellStyle name="_Rid_5_S40_S39" xfId="99"/>
    <cellStyle name="_Rid_50_S27" xfId="134"/>
    <cellStyle name="_Rid_50_S28" xfId="135"/>
    <cellStyle name="_Rid_50_S29" xfId="136"/>
    <cellStyle name="_Rid_50_S34_S33" xfId="137"/>
    <cellStyle name="_Rid_50_S36_S35" xfId="138"/>
    <cellStyle name="_Rid_51_S27" xfId="139"/>
    <cellStyle name="_Rid_51_S28" xfId="140"/>
    <cellStyle name="_Rid_51_S29" xfId="141"/>
    <cellStyle name="_Rid_51_S34_S33" xfId="142"/>
    <cellStyle name="_Rid_51_S36_S35" xfId="143"/>
    <cellStyle name="_Rid_52_S34" xfId="144"/>
    <cellStyle name="_Rid_52_S36" xfId="146"/>
    <cellStyle name="_Rid_52_S38" xfId="145"/>
    <cellStyle name="_Rid_52_S43_S42" xfId="147"/>
    <cellStyle name="_Rid_52_S45_S44" xfId="148"/>
    <cellStyle name="_Rid_53_S44" xfId="149"/>
    <cellStyle name="_Rid_53_S46" xfId="151"/>
    <cellStyle name="_Rid_53_S48" xfId="150"/>
    <cellStyle name="_Rid_53_S53_S52" xfId="152"/>
    <cellStyle name="_Rid_53_S55_S54" xfId="153"/>
    <cellStyle name="_Rid_54_S34" xfId="154"/>
    <cellStyle name="_Rid_54_S36" xfId="156"/>
    <cellStyle name="_Rid_54_S38" xfId="155"/>
    <cellStyle name="_Rid_54_S43_S42" xfId="157"/>
    <cellStyle name="_Rid_54_S45_S44" xfId="158"/>
    <cellStyle name="_Rid_55_S34" xfId="159"/>
    <cellStyle name="_Rid_55_S36" xfId="161"/>
    <cellStyle name="_Rid_55_S38" xfId="160"/>
    <cellStyle name="_Rid_55_S43_S42" xfId="162"/>
    <cellStyle name="_Rid_55_S45_S44" xfId="163"/>
    <cellStyle name="_Rid_56_S34" xfId="164"/>
    <cellStyle name="_Rid_56_S36" xfId="166"/>
    <cellStyle name="_Rid_56_S38" xfId="165"/>
    <cellStyle name="_Rid_56_S43_S42" xfId="167"/>
    <cellStyle name="_Rid_56_S45_S44" xfId="168"/>
    <cellStyle name="_Rid_57_S34" xfId="169"/>
    <cellStyle name="_Rid_57_S36" xfId="171"/>
    <cellStyle name="_Rid_57_S38" xfId="170"/>
    <cellStyle name="_Rid_57_S43_S42" xfId="172"/>
    <cellStyle name="_Rid_57_S45_S44" xfId="173"/>
    <cellStyle name="_Rid_58_S29" xfId="174"/>
    <cellStyle name="_Rid_58_S31" xfId="176"/>
    <cellStyle name="_Rid_58_S33" xfId="175"/>
    <cellStyle name="_Rid_58_S38_S37" xfId="177"/>
    <cellStyle name="_Rid_58_S40_S39" xfId="178"/>
    <cellStyle name="_Rid_59_S24" xfId="179"/>
    <cellStyle name="_Rid_59_S26" xfId="181"/>
    <cellStyle name="_Rid_59_S28" xfId="180"/>
    <cellStyle name="_Rid_59_S33_S32" xfId="182"/>
    <cellStyle name="_Rid_59_S35_S34" xfId="183"/>
    <cellStyle name="_Rid_6_S34" xfId="100"/>
    <cellStyle name="_Rid_6_S36" xfId="102"/>
    <cellStyle name="_Rid_6_S38" xfId="101"/>
    <cellStyle name="_Rid_6_S43_S42" xfId="103"/>
    <cellStyle name="_Rid_60_S29" xfId="184"/>
    <cellStyle name="_Rid_60_S31" xfId="186"/>
    <cellStyle name="_Rid_60_S33" xfId="185"/>
    <cellStyle name="_Rid_60_S38_S37" xfId="187"/>
    <cellStyle name="_Rid_60_S40_S39" xfId="188"/>
    <cellStyle name="_Rid_61_S34" xfId="189"/>
    <cellStyle name="_Rid_61_S36" xfId="191"/>
    <cellStyle name="_Rid_61_S38" xfId="190"/>
    <cellStyle name="_Rid_61_S43_S42" xfId="192"/>
    <cellStyle name="_Rid_61_S45_S44" xfId="193"/>
    <cellStyle name="_Rid_62_S28" xfId="194"/>
    <cellStyle name="_Rid_62_S30" xfId="196"/>
    <cellStyle name="_Rid_62_S32" xfId="195"/>
    <cellStyle name="_Rid_62_S37_S36" xfId="197"/>
    <cellStyle name="_Rid_62_S39_S38" xfId="198"/>
    <cellStyle name="_Rid_64_S28" xfId="199"/>
    <cellStyle name="_Rid_64_S30" xfId="201"/>
    <cellStyle name="_Rid_64_S32" xfId="200"/>
    <cellStyle name="_Rid_64_S37_S36" xfId="202"/>
    <cellStyle name="_Rid_64_S39_S38" xfId="203"/>
    <cellStyle name="_Rid_65_S32" xfId="204"/>
    <cellStyle name="_Rid_65_S33" xfId="205"/>
    <cellStyle name="_Rid_65_S34" xfId="206"/>
    <cellStyle name="_Rid_65_S39_S38" xfId="207"/>
    <cellStyle name="_Rid_65_S41_S40" xfId="208"/>
    <cellStyle name="_Rid_66_S29" xfId="209"/>
    <cellStyle name="_Rid_66_S31" xfId="211"/>
    <cellStyle name="_Rid_66_S33" xfId="210"/>
    <cellStyle name="_Rid_66_S38_S37" xfId="212"/>
    <cellStyle name="_Rid_66_S40_S39" xfId="213"/>
    <cellStyle name="_Rid_67_S34" xfId="214"/>
    <cellStyle name="_Rid_67_S36" xfId="216"/>
    <cellStyle name="_Rid_67_S38" xfId="215"/>
    <cellStyle name="_Rid_67_S43_S42" xfId="217"/>
    <cellStyle name="_Rid_67_S45_S44" xfId="218"/>
    <cellStyle name="_Rid_68_S34" xfId="219"/>
    <cellStyle name="_Rid_68_S36" xfId="221"/>
    <cellStyle name="_Rid_68_S38" xfId="220"/>
    <cellStyle name="_Rid_68_S43_S42" xfId="222"/>
    <cellStyle name="_Rid_68_S45_S44" xfId="223"/>
    <cellStyle name="_Rid_69_S27" xfId="224"/>
    <cellStyle name="_Rid_69_S28" xfId="225"/>
    <cellStyle name="_Rid_69_S29" xfId="226"/>
    <cellStyle name="_Rid_69_S34_S33" xfId="227"/>
    <cellStyle name="_Rid_69_S36_S35" xfId="228"/>
    <cellStyle name="_Rid_7_S34" xfId="104"/>
    <cellStyle name="_Rid_7_S36" xfId="106"/>
    <cellStyle name="_Rid_7_S38" xfId="105"/>
    <cellStyle name="_Rid_7_S43_S42" xfId="107"/>
    <cellStyle name="_Rid_7_S45_S44" xfId="108"/>
    <cellStyle name="20 % - Akzent1 2" xfId="5"/>
    <cellStyle name="20 % - Akzent2 2" xfId="6"/>
    <cellStyle name="20 % - Akzent3 2" xfId="7"/>
    <cellStyle name="20 % - Akzent4 2" xfId="8"/>
    <cellStyle name="20 % - Akzent5 2" xfId="9"/>
    <cellStyle name="20 % - Akzent6 2" xfId="10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- Akzent1" xfId="289"/>
    <cellStyle name="20% - Akzent2" xfId="290"/>
    <cellStyle name="20% - Akzent3" xfId="291"/>
    <cellStyle name="20% - Akzent4" xfId="292"/>
    <cellStyle name="20% - Akzent5" xfId="293"/>
    <cellStyle name="20% - Akzent6" xfId="294"/>
    <cellStyle name="40 % - Akzent1 2" xfId="11"/>
    <cellStyle name="40 % - Akzent2 2" xfId="12"/>
    <cellStyle name="40 % - Akzent3 2" xfId="13"/>
    <cellStyle name="40 % - Akzent4 2" xfId="14"/>
    <cellStyle name="40 % - Akzent5 2" xfId="15"/>
    <cellStyle name="40 % - Akzent6 2" xfId="16"/>
    <cellStyle name="40% - Accent1" xfId="295"/>
    <cellStyle name="40% - Accent2" xfId="296"/>
    <cellStyle name="40% - Accent3" xfId="297"/>
    <cellStyle name="40% - Accent4" xfId="298"/>
    <cellStyle name="40% - Accent5" xfId="299"/>
    <cellStyle name="40% - Accent6" xfId="300"/>
    <cellStyle name="40% - Akzent1" xfId="301"/>
    <cellStyle name="40% - Akzent2" xfId="302"/>
    <cellStyle name="40% - Akzent3" xfId="303"/>
    <cellStyle name="40% - Akzent4" xfId="304"/>
    <cellStyle name="40% - Akzent5" xfId="305"/>
    <cellStyle name="40% - Akzent6" xfId="306"/>
    <cellStyle name="60 % - Akzent1 2" xfId="17"/>
    <cellStyle name="60 % - Akzent2 2" xfId="18"/>
    <cellStyle name="60 % - Akzent3 2" xfId="19"/>
    <cellStyle name="60 % - Akzent4 2" xfId="20"/>
    <cellStyle name="60 % - Akzent5 2" xfId="21"/>
    <cellStyle name="60 % - Akzent6 2" xfId="22"/>
    <cellStyle name="60% - Accent1" xfId="307"/>
    <cellStyle name="60% - Accent2" xfId="308"/>
    <cellStyle name="60% - Accent3" xfId="309"/>
    <cellStyle name="60% - Accent4" xfId="310"/>
    <cellStyle name="60% - Accent5" xfId="311"/>
    <cellStyle name="60% - Accent6" xfId="312"/>
    <cellStyle name="60% - Akzent1" xfId="313"/>
    <cellStyle name="60% - Akzent2" xfId="314"/>
    <cellStyle name="60% - Akzent3" xfId="315"/>
    <cellStyle name="60% - Akzent4" xfId="316"/>
    <cellStyle name="60% - Akzent5" xfId="317"/>
    <cellStyle name="60% - Akzent6" xfId="318"/>
    <cellStyle name="Accent1" xfId="319"/>
    <cellStyle name="Accent2" xfId="320"/>
    <cellStyle name="Accent3" xfId="321"/>
    <cellStyle name="Accent4" xfId="322"/>
    <cellStyle name="Accent5" xfId="323"/>
    <cellStyle name="Accent6" xfId="324"/>
    <cellStyle name="AF Column - IBM Cognos" xfId="344"/>
    <cellStyle name="AF Data - IBM Cognos" xfId="345"/>
    <cellStyle name="AF Data 0 - IBM Cognos" xfId="346"/>
    <cellStyle name="AF Data 1 - IBM Cognos" xfId="347"/>
    <cellStyle name="AF Data 2 - IBM Cognos" xfId="348"/>
    <cellStyle name="AF Data 3 - IBM Cognos" xfId="349"/>
    <cellStyle name="AF Data 4 - IBM Cognos" xfId="350"/>
    <cellStyle name="AF Data 5 - IBM Cognos" xfId="351"/>
    <cellStyle name="AF Data Leaf - IBM Cognos" xfId="352"/>
    <cellStyle name="AF Header - IBM Cognos" xfId="353"/>
    <cellStyle name="AF Header 0 - IBM Cognos" xfId="354"/>
    <cellStyle name="AF Header 1 - IBM Cognos" xfId="355"/>
    <cellStyle name="AF Header 2 - IBM Cognos" xfId="356"/>
    <cellStyle name="AF Header 3 - IBM Cognos" xfId="357"/>
    <cellStyle name="AF Header 4 - IBM Cognos" xfId="358"/>
    <cellStyle name="AF Header 5 - IBM Cognos" xfId="359"/>
    <cellStyle name="AF Header Leaf - IBM Cognos" xfId="360"/>
    <cellStyle name="AF Row - IBM Cognos" xfId="361"/>
    <cellStyle name="AF Row 0 - IBM Cognos" xfId="362"/>
    <cellStyle name="AF Row 1 - IBM Cognos" xfId="363"/>
    <cellStyle name="AF Row 2 - IBM Cognos" xfId="364"/>
    <cellStyle name="AF Row 3 - IBM Cognos" xfId="365"/>
    <cellStyle name="AF Row 4 - IBM Cognos" xfId="366"/>
    <cellStyle name="AF Row 5 - IBM Cognos" xfId="367"/>
    <cellStyle name="AF Row Leaf - IBM Cognos" xfId="368"/>
    <cellStyle name="AF Subnm - IBM Cognos" xfId="369"/>
    <cellStyle name="AF Title - IBM Cognos" xfId="370"/>
    <cellStyle name="Akzent1 2" xfId="23"/>
    <cellStyle name="Akzent2 2" xfId="24"/>
    <cellStyle name="Akzent3 2" xfId="25"/>
    <cellStyle name="Akzent4 2" xfId="26"/>
    <cellStyle name="Akzent5 2" xfId="27"/>
    <cellStyle name="Akzent6 2" xfId="28"/>
    <cellStyle name="Ausgabe 2" xfId="29"/>
    <cellStyle name="AZ1" xfId="251"/>
    <cellStyle name="Bad" xfId="325"/>
    <cellStyle name="Berechnung 2" xfId="30"/>
    <cellStyle name="Calculated Column - IBM Cognos" xfId="67"/>
    <cellStyle name="Calculated Column - IBM Cognos 2" xfId="273"/>
    <cellStyle name="Calculated Column Name - IBM Cognos" xfId="65"/>
    <cellStyle name="Calculated Column Name - IBM Cognos 2" xfId="271"/>
    <cellStyle name="Calculated Row - IBM Cognos" xfId="68"/>
    <cellStyle name="Calculated Row - IBM Cognos 2" xfId="274"/>
    <cellStyle name="Calculated Row Name - IBM Cognos" xfId="66"/>
    <cellStyle name="Calculated Row Name - IBM Cognos 2" xfId="272"/>
    <cellStyle name="Calculation" xfId="326"/>
    <cellStyle name="Check Cell" xfId="327"/>
    <cellStyle name="Column Name - IBM Cognos" xfId="53"/>
    <cellStyle name="Column Name - IBM Cognos 2" xfId="259"/>
    <cellStyle name="Column Template - IBM Cognos" xfId="56"/>
    <cellStyle name="Column Template - IBM Cognos 2" xfId="262"/>
    <cellStyle name="Differs From Base - IBM Cognos" xfId="74"/>
    <cellStyle name="Differs From Base - IBM Cognos 2" xfId="280"/>
    <cellStyle name="Edit - IBM Cognos" xfId="371"/>
    <cellStyle name="Eingabe 2" xfId="31"/>
    <cellStyle name="Ergebnis 2" xfId="32"/>
    <cellStyle name="Erklärender Text 2" xfId="33"/>
    <cellStyle name="Euro" xfId="328"/>
    <cellStyle name="Explanatory Text" xfId="329"/>
    <cellStyle name="Formula - IBM Cognos" xfId="372"/>
    <cellStyle name="Good" xfId="330"/>
    <cellStyle name="Group Name - IBM Cognos" xfId="64"/>
    <cellStyle name="Group Name - IBM Cognos 2" xfId="270"/>
    <cellStyle name="Gut 2" xfId="34"/>
    <cellStyle name="Heading 1" xfId="331"/>
    <cellStyle name="Heading 2" xfId="332"/>
    <cellStyle name="Heading 3" xfId="333"/>
    <cellStyle name="Heading 4" xfId="334"/>
    <cellStyle name="Hold Values - IBM Cognos" xfId="70"/>
    <cellStyle name="Hold Values - IBM Cognos 2" xfId="276"/>
    <cellStyle name="Input" xfId="335"/>
    <cellStyle name="Komma 2" xfId="336"/>
    <cellStyle name="Linked Cell" xfId="337"/>
    <cellStyle name="List Name - IBM Cognos" xfId="63"/>
    <cellStyle name="List Name - IBM Cognos 2" xfId="269"/>
    <cellStyle name="Locked - IBM Cognos" xfId="73"/>
    <cellStyle name="Locked - IBM Cognos 2" xfId="279"/>
    <cellStyle name="Measure - IBM Cognos" xfId="57"/>
    <cellStyle name="Measure - IBM Cognos 2" xfId="263"/>
    <cellStyle name="Measure Header - IBM Cognos" xfId="58"/>
    <cellStyle name="Measure Header - IBM Cognos 2" xfId="264"/>
    <cellStyle name="Measure Name - IBM Cognos" xfId="59"/>
    <cellStyle name="Measure Name - IBM Cognos 2" xfId="265"/>
    <cellStyle name="Measure Summary - IBM Cognos" xfId="60"/>
    <cellStyle name="Measure Summary - IBM Cognos 2" xfId="266"/>
    <cellStyle name="Measure Summary TM1 - IBM Cognos" xfId="62"/>
    <cellStyle name="Measure Summary TM1 - IBM Cognos 2" xfId="268"/>
    <cellStyle name="Measure Template - IBM Cognos" xfId="61"/>
    <cellStyle name="Measure Template - IBM Cognos 2" xfId="267"/>
    <cellStyle name="More - IBM Cognos" xfId="69"/>
    <cellStyle name="More - IBM Cognos 2" xfId="275"/>
    <cellStyle name="Neutral 2" xfId="35"/>
    <cellStyle name="Note" xfId="338"/>
    <cellStyle name="Notiz 2" xfId="36"/>
    <cellStyle name="Output" xfId="339"/>
    <cellStyle name="Pending Change - IBM Cognos" xfId="71"/>
    <cellStyle name="Pending Change - IBM Cognos 2" xfId="277"/>
    <cellStyle name="Prozent" xfId="1" builtinId="5"/>
    <cellStyle name="Prozent 2" xfId="2"/>
    <cellStyle name="Prozent 2 2" xfId="340"/>
    <cellStyle name="Prozent 3" xfId="250"/>
    <cellStyle name="PZ1" xfId="252"/>
    <cellStyle name="Row Name - IBM Cognos" xfId="49"/>
    <cellStyle name="Row Name - IBM Cognos 2" xfId="255"/>
    <cellStyle name="Row Template - IBM Cognos" xfId="52"/>
    <cellStyle name="Row Template - IBM Cognos 2" xfId="258"/>
    <cellStyle name="Schlecht 2" xfId="37"/>
    <cellStyle name="Standard" xfId="0" builtinId="0" customBuiltin="1"/>
    <cellStyle name="Standard 2" xfId="3"/>
    <cellStyle name="Standard 2 2" xfId="281"/>
    <cellStyle name="Standard 2 3" xfId="254"/>
    <cellStyle name="Standard 29" xfId="38"/>
    <cellStyle name="Standard 29 2" xfId="39"/>
    <cellStyle name="Standard 3" xfId="40"/>
    <cellStyle name="Standard 3 2" xfId="253"/>
    <cellStyle name="Standard 4" xfId="41"/>
    <cellStyle name="Standard 4 2" xfId="282"/>
    <cellStyle name="Summary Column Name - IBM Cognos" xfId="54"/>
    <cellStyle name="Summary Column Name - IBM Cognos 2" xfId="260"/>
    <cellStyle name="Summary Column Name TM1 - IBM Cognos" xfId="55"/>
    <cellStyle name="Summary Column Name TM1 - IBM Cognos 2" xfId="261"/>
    <cellStyle name="Summary Row Name - IBM Cognos" xfId="50"/>
    <cellStyle name="Summary Row Name - IBM Cognos 2" xfId="256"/>
    <cellStyle name="Summary Row Name TM1 - IBM Cognos" xfId="51"/>
    <cellStyle name="Summary Row Name TM1 - IBM Cognos 2" xfId="257"/>
    <cellStyle name="Title" xfId="341"/>
    <cellStyle name="Total" xfId="342"/>
    <cellStyle name="Überschrift 1 2" xfId="42"/>
    <cellStyle name="Überschrift 2 2" xfId="43"/>
    <cellStyle name="Überschrift 3 2" xfId="44"/>
    <cellStyle name="Überschrift 4 2" xfId="45"/>
    <cellStyle name="Unsaved Change - IBM Cognos" xfId="72"/>
    <cellStyle name="Unsaved Change - IBM Cognos 2" xfId="278"/>
    <cellStyle name="Verknüpfte Zelle 2" xfId="46"/>
    <cellStyle name="Währung 2" xfId="4"/>
    <cellStyle name="Warnender Text 2" xfId="47"/>
    <cellStyle name="Warning Text" xfId="343"/>
    <cellStyle name="Zelle überprüfen 2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47.815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0.46324375196068179</c:v>
                </c:pt>
                <c:pt idx="1">
                  <c:v>0.15440761267384712</c:v>
                </c:pt>
                <c:pt idx="2">
                  <c:v>5.1030011502666527E-2</c:v>
                </c:pt>
                <c:pt idx="3">
                  <c:v>0.10024051030011502</c:v>
                </c:pt>
                <c:pt idx="4">
                  <c:v>6.4205793161141902E-2</c:v>
                </c:pt>
                <c:pt idx="5">
                  <c:v>0.16507372163547004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69.225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0.50230408089563017</c:v>
                </c:pt>
                <c:pt idx="1">
                  <c:v>0.21734922354640665</c:v>
                </c:pt>
                <c:pt idx="2">
                  <c:v>3.8107620079451066E-2</c:v>
                </c:pt>
                <c:pt idx="3">
                  <c:v>8.6442759118815451E-2</c:v>
                </c:pt>
                <c:pt idx="4">
                  <c:v>5.6829180209461899E-2</c:v>
                </c:pt>
                <c:pt idx="5">
                  <c:v>9.7537016973636689E-2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2658455522971652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Mrz 24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0.30855482431826975</c:v>
                </c:pt>
                <c:pt idx="1">
                  <c:v>0.11471168764274557</c:v>
                </c:pt>
                <c:pt idx="2">
                  <c:v>7.5437697634659281E-2</c:v>
                </c:pt>
                <c:pt idx="3">
                  <c:v>8.710062074277844E-2</c:v>
                </c:pt>
                <c:pt idx="4">
                  <c:v>6.2866573940012202E-2</c:v>
                </c:pt>
                <c:pt idx="5">
                  <c:v>4.1818863988803343E-2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Mrz 23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0.29986996310107195</c:v>
                </c:pt>
                <c:pt idx="1">
                  <c:v>0.10400204689849427</c:v>
                </c:pt>
                <c:pt idx="2">
                  <c:v>5.778610499815378E-2</c:v>
                </c:pt>
                <c:pt idx="3">
                  <c:v>8.6672087426117692E-2</c:v>
                </c:pt>
                <c:pt idx="4">
                  <c:v>5.8320816973175593E-2</c:v>
                </c:pt>
                <c:pt idx="5">
                  <c:v>3.5907776545506857E-2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1.3155927435909582E-2"/>
                  <c:y val="-2.5381580111474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0.11318711075</c:v>
                </c:pt>
                <c:pt idx="1">
                  <c:v>0.11318711075</c:v>
                </c:pt>
                <c:pt idx="2">
                  <c:v>0.11318711075</c:v>
                </c:pt>
                <c:pt idx="3">
                  <c:v>0.11318711075</c:v>
                </c:pt>
                <c:pt idx="4">
                  <c:v>0.11318711075</c:v>
                </c:pt>
                <c:pt idx="5">
                  <c:v>0.11318711075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9.0283846903678241E-3"/>
                  <c:y val="2.1766964522692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0466027146E-2"/>
                      <c:h val="4.8554425078887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0.103210916505</c:v>
                </c:pt>
                <c:pt idx="1">
                  <c:v>0.103210916505</c:v>
                </c:pt>
                <c:pt idx="2">
                  <c:v>0.103210916505</c:v>
                </c:pt>
                <c:pt idx="3">
                  <c:v>0.103210916505</c:v>
                </c:pt>
                <c:pt idx="4">
                  <c:v>0.103210916505</c:v>
                </c:pt>
                <c:pt idx="5">
                  <c:v>0.103210916505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47.815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0.46324375196068179</c:v>
                </c:pt>
                <c:pt idx="1">
                  <c:v>0.15440761267384712</c:v>
                </c:pt>
                <c:pt idx="2">
                  <c:v>5.1030011502666527E-2</c:v>
                </c:pt>
                <c:pt idx="3">
                  <c:v>0.10024051030011502</c:v>
                </c:pt>
                <c:pt idx="4">
                  <c:v>6.4205793161141902E-2</c:v>
                </c:pt>
                <c:pt idx="5">
                  <c:v>0.16507372163547004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69.225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0.50230408089563017</c:v>
                </c:pt>
                <c:pt idx="1">
                  <c:v>0.21734922354640665</c:v>
                </c:pt>
                <c:pt idx="2">
                  <c:v>3.8107620079451066E-2</c:v>
                </c:pt>
                <c:pt idx="3">
                  <c:v>8.6442759118815451E-2</c:v>
                </c:pt>
                <c:pt idx="4">
                  <c:v>5.6829180209461899E-2</c:v>
                </c:pt>
                <c:pt idx="5">
                  <c:v>9.7537016973636689E-2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Mrz 24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0.30855482431826975</c:v>
                </c:pt>
                <c:pt idx="1">
                  <c:v>0.11471168764274557</c:v>
                </c:pt>
                <c:pt idx="2">
                  <c:v>7.5437697634659281E-2</c:v>
                </c:pt>
                <c:pt idx="3">
                  <c:v>8.710062074277844E-2</c:v>
                </c:pt>
                <c:pt idx="4">
                  <c:v>6.2866573940012202E-2</c:v>
                </c:pt>
                <c:pt idx="5">
                  <c:v>4.1818863988803343E-2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Mrz 23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0.29986996310107195</c:v>
                </c:pt>
                <c:pt idx="1">
                  <c:v>0.10400204689849427</c:v>
                </c:pt>
                <c:pt idx="2">
                  <c:v>5.778610499815378E-2</c:v>
                </c:pt>
                <c:pt idx="3">
                  <c:v>8.6672087426117692E-2</c:v>
                </c:pt>
                <c:pt idx="4">
                  <c:v>5.8320816973175593E-2</c:v>
                </c:pt>
                <c:pt idx="5">
                  <c:v>3.5907776545506857E-2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5.0890853128037301E-3"/>
                  <c:y val="-2.6243971854861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0.11318711075</c:v>
                </c:pt>
                <c:pt idx="1">
                  <c:v>0.11318711075</c:v>
                </c:pt>
                <c:pt idx="2">
                  <c:v>0.11318711075</c:v>
                </c:pt>
                <c:pt idx="3">
                  <c:v>0.11318711075</c:v>
                </c:pt>
                <c:pt idx="4">
                  <c:v>0.11318711075</c:v>
                </c:pt>
                <c:pt idx="5">
                  <c:v>0.11318711075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8.3822809056945877E-3"/>
                  <c:y val="1.8210901375426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0.103210916505</c:v>
                </c:pt>
                <c:pt idx="1">
                  <c:v>0.103210916505</c:v>
                </c:pt>
                <c:pt idx="2">
                  <c:v>0.103210916505</c:v>
                </c:pt>
                <c:pt idx="3">
                  <c:v>0.103210916505</c:v>
                </c:pt>
                <c:pt idx="4">
                  <c:v>0.103210916505</c:v>
                </c:pt>
                <c:pt idx="5">
                  <c:v>0.103210916505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60614</xdr:colOff>
      <xdr:row>98</xdr:row>
      <xdr:rowOff>0</xdr:rowOff>
    </xdr:from>
    <xdr:to>
      <xdr:col>4</xdr:col>
      <xdr:colOff>710045</xdr:colOff>
      <xdr:row>119</xdr:row>
      <xdr:rowOff>84174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614" y="21214773"/>
          <a:ext cx="5784272" cy="4084674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tabSelected="1" zoomScale="110" zoomScaleNormal="110" workbookViewId="0">
      <selection activeCell="A43" sqref="A43:E43"/>
    </sheetView>
  </sheetViews>
  <sheetFormatPr baseColWidth="10" defaultRowHeight="15" x14ac:dyDescent="0.25"/>
  <cols>
    <col min="1" max="1" width="32.5703125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204" t="s">
        <v>95</v>
      </c>
      <c r="B1" s="44"/>
      <c r="C1" s="44"/>
      <c r="D1" s="44"/>
      <c r="E1" s="44"/>
    </row>
    <row r="2" spans="1:5" ht="21" x14ac:dyDescent="0.35">
      <c r="A2" s="204"/>
      <c r="B2" s="114">
        <f>Diagramm_ALQ!B4</f>
        <v>45352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2" t="s">
        <v>13</v>
      </c>
      <c r="B4" s="47"/>
      <c r="D4" s="45"/>
      <c r="E4" s="44"/>
    </row>
    <row r="5" spans="1:5" ht="36" customHeight="1" x14ac:dyDescent="0.25">
      <c r="A5" s="207" t="s">
        <v>106</v>
      </c>
      <c r="B5" s="207"/>
      <c r="C5" s="207"/>
      <c r="D5" s="207"/>
      <c r="E5" s="207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4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6"/>
      <c r="B10" s="48" t="s">
        <v>19</v>
      </c>
      <c r="C10" s="48"/>
      <c r="D10" s="48" t="s">
        <v>12</v>
      </c>
      <c r="E10" s="57" t="s">
        <v>1</v>
      </c>
    </row>
    <row r="11" spans="1:5" s="61" customFormat="1" ht="15.75" x14ac:dyDescent="0.25">
      <c r="A11" s="58"/>
      <c r="B11" s="59"/>
      <c r="C11" s="59"/>
      <c r="D11" s="59"/>
      <c r="E11" s="60"/>
    </row>
    <row r="12" spans="1:5" s="61" customFormat="1" ht="15.75" x14ac:dyDescent="0.25">
      <c r="A12" s="64" t="s">
        <v>15</v>
      </c>
      <c r="B12" s="66">
        <f>DWH!E5</f>
        <v>117040</v>
      </c>
      <c r="C12" s="67"/>
      <c r="D12" s="66">
        <f>DWH!F5</f>
        <v>12306</v>
      </c>
      <c r="E12" s="106">
        <f>DWH!G5</f>
        <v>0.11749766074054301</v>
      </c>
    </row>
    <row r="13" spans="1:5" s="61" customFormat="1" ht="15.75" x14ac:dyDescent="0.25">
      <c r="A13" s="63" t="s">
        <v>16</v>
      </c>
      <c r="B13" s="69">
        <f>DWH!E6</f>
        <v>47815</v>
      </c>
      <c r="C13" s="70"/>
      <c r="D13" s="69">
        <f>DWH!F6</f>
        <v>4095</v>
      </c>
      <c r="E13" s="107">
        <f>DWH!G6</f>
        <v>9.36642268984446E-2</v>
      </c>
    </row>
    <row r="14" spans="1:5" s="61" customFormat="1" ht="15.75" x14ac:dyDescent="0.25">
      <c r="A14" s="63" t="s">
        <v>108</v>
      </c>
      <c r="B14" s="69">
        <f>DWH!E7</f>
        <v>69225</v>
      </c>
      <c r="C14" s="70"/>
      <c r="D14" s="69">
        <f>DWH!F7</f>
        <v>8211</v>
      </c>
      <c r="E14" s="107">
        <f>DWH!G7</f>
        <v>0.13457567115743899</v>
      </c>
    </row>
    <row r="15" spans="1:5" s="61" customFormat="1" ht="15.75" x14ac:dyDescent="0.25">
      <c r="A15" s="64" t="s">
        <v>17</v>
      </c>
      <c r="B15" s="66">
        <f>DWH!B5</f>
        <v>915805</v>
      </c>
      <c r="C15" s="67"/>
      <c r="D15" s="66">
        <f>DWH!C5</f>
        <v>5782</v>
      </c>
      <c r="E15" s="106">
        <f>DWH!D5</f>
        <v>6.3536855661889902E-3</v>
      </c>
    </row>
    <row r="16" spans="1:5" s="61" customFormat="1" ht="15.75" x14ac:dyDescent="0.25">
      <c r="A16" s="63" t="s">
        <v>16</v>
      </c>
      <c r="B16" s="69">
        <f>DWH!B6</f>
        <v>445098</v>
      </c>
      <c r="C16" s="70"/>
      <c r="D16" s="69">
        <f>DWH!C6</f>
        <v>4079</v>
      </c>
      <c r="E16" s="107">
        <f>DWH!D6</f>
        <v>9.2490346220911093E-3</v>
      </c>
    </row>
    <row r="17" spans="1:8" s="61" customFormat="1" ht="15.75" x14ac:dyDescent="0.25">
      <c r="A17" s="63" t="s">
        <v>108</v>
      </c>
      <c r="B17" s="69">
        <f>DWH!B7</f>
        <v>470707</v>
      </c>
      <c r="C17" s="70"/>
      <c r="D17" s="69">
        <f>DWH!C7</f>
        <v>1703</v>
      </c>
      <c r="E17" s="107">
        <f>DWH!D7</f>
        <v>3.6310990951036702E-3</v>
      </c>
    </row>
    <row r="18" spans="1:8" s="61" customFormat="1" ht="15.75" x14ac:dyDescent="0.25">
      <c r="A18" s="64" t="s">
        <v>18</v>
      </c>
      <c r="B18" s="68">
        <f>DWH!H5</f>
        <v>0.113318068054742</v>
      </c>
      <c r="C18" s="67"/>
      <c r="D18" s="68">
        <f>DWH!I5</f>
        <v>1.01071515496083E-2</v>
      </c>
      <c r="E18" s="177" t="s">
        <v>44</v>
      </c>
    </row>
    <row r="19" spans="1:8" s="61" customFormat="1" ht="15.75" x14ac:dyDescent="0.25">
      <c r="A19" s="63" t="s">
        <v>16</v>
      </c>
      <c r="B19" s="71">
        <f>DWH!H6</f>
        <v>9.70049481348636E-2</v>
      </c>
      <c r="C19" s="70"/>
      <c r="D19" s="71">
        <f>DWH!I6</f>
        <v>6.8120814581571201E-3</v>
      </c>
      <c r="E19" s="178" t="s">
        <v>44</v>
      </c>
    </row>
    <row r="20" spans="1:8" s="61" customFormat="1" ht="15.75" x14ac:dyDescent="0.25">
      <c r="A20" s="63" t="s">
        <v>108</v>
      </c>
      <c r="B20" s="71">
        <f>DWH!H7</f>
        <v>0.12821058948163799</v>
      </c>
      <c r="C20" s="70"/>
      <c r="D20" s="71">
        <f>DWH!I7</f>
        <v>1.3093744393358401E-2</v>
      </c>
      <c r="E20" s="178" t="s">
        <v>44</v>
      </c>
    </row>
    <row r="21" spans="1:8" s="61" customFormat="1" ht="15.75" x14ac:dyDescent="0.25">
      <c r="A21" s="73"/>
      <c r="B21" s="71"/>
      <c r="C21" s="70"/>
      <c r="D21" s="71"/>
      <c r="E21" s="70"/>
    </row>
    <row r="22" spans="1:8" s="61" customFormat="1" ht="15.75" x14ac:dyDescent="0.25">
      <c r="A22" s="73"/>
      <c r="B22" s="71"/>
      <c r="C22" s="70"/>
      <c r="D22" s="71"/>
      <c r="E22" s="70"/>
    </row>
    <row r="23" spans="1:8" ht="18.75" x14ac:dyDescent="0.3">
      <c r="A23" s="74"/>
      <c r="B23" s="47"/>
      <c r="D23" s="45"/>
      <c r="E23" s="44"/>
    </row>
    <row r="24" spans="1:8" s="61" customFormat="1" ht="15.75" x14ac:dyDescent="0.25">
      <c r="A24" s="108"/>
      <c r="B24" s="59"/>
      <c r="C24" s="59"/>
      <c r="D24" s="59"/>
      <c r="E24" s="59"/>
    </row>
    <row r="25" spans="1:8" s="61" customFormat="1" ht="15.75" x14ac:dyDescent="0.25">
      <c r="A25" s="108"/>
      <c r="B25" s="209" t="s">
        <v>20</v>
      </c>
      <c r="C25" s="209"/>
      <c r="D25" s="209" t="s">
        <v>21</v>
      </c>
      <c r="E25" s="209"/>
    </row>
    <row r="26" spans="1:8" s="61" customFormat="1" ht="15.75" x14ac:dyDescent="0.25">
      <c r="A26" s="59"/>
      <c r="B26" s="59"/>
      <c r="C26" s="59"/>
      <c r="D26" s="59"/>
      <c r="E26" s="59"/>
    </row>
    <row r="27" spans="1:8" ht="15.75" x14ac:dyDescent="0.25">
      <c r="A27" s="54"/>
      <c r="B27" s="55" t="s">
        <v>5</v>
      </c>
      <c r="C27" s="53" t="s">
        <v>22</v>
      </c>
      <c r="D27" s="52" t="s">
        <v>5</v>
      </c>
      <c r="E27" s="53" t="s">
        <v>22</v>
      </c>
    </row>
    <row r="28" spans="1:8" ht="15.75" x14ac:dyDescent="0.25">
      <c r="A28" s="180"/>
      <c r="B28" s="181"/>
      <c r="C28" s="182"/>
      <c r="D28" s="183"/>
      <c r="E28" s="184"/>
    </row>
    <row r="29" spans="1:8" x14ac:dyDescent="0.25">
      <c r="A29" s="185" t="s">
        <v>23</v>
      </c>
      <c r="B29" s="186">
        <f>DWH!B24</f>
        <v>117040</v>
      </c>
      <c r="C29" s="187">
        <f>DWH!E24</f>
        <v>1</v>
      </c>
      <c r="D29" s="186">
        <f>DWH!B41</f>
        <v>16756</v>
      </c>
      <c r="E29" s="188">
        <f>DWH!E41</f>
        <v>1</v>
      </c>
      <c r="G29" s="200"/>
    </row>
    <row r="30" spans="1:8" x14ac:dyDescent="0.25">
      <c r="A30" s="189" t="s">
        <v>24</v>
      </c>
      <c r="B30" s="190">
        <f>DWH!B12</f>
        <v>56922</v>
      </c>
      <c r="C30" s="191">
        <f>DWH!E12</f>
        <v>0.48634654818865347</v>
      </c>
      <c r="D30" s="190">
        <f>DWH!B29</f>
        <v>6470</v>
      </c>
      <c r="E30" s="192">
        <f>DWH!E29</f>
        <v>0.38613034137025543</v>
      </c>
      <c r="G30" s="200"/>
      <c r="H30" s="200"/>
    </row>
    <row r="31" spans="1:8" s="42" customFormat="1" x14ac:dyDescent="0.2">
      <c r="A31" s="193" t="s">
        <v>25</v>
      </c>
      <c r="B31" s="190">
        <f>DWH!B13</f>
        <v>22429</v>
      </c>
      <c r="C31" s="191">
        <f>DWH!E13</f>
        <v>0.19163533834586466</v>
      </c>
      <c r="D31" s="190">
        <f>DWH!B30</f>
        <v>5027</v>
      </c>
      <c r="E31" s="192">
        <f>DWH!E30</f>
        <v>0.30001193602291715</v>
      </c>
      <c r="F31" s="201"/>
      <c r="G31" s="201"/>
    </row>
    <row r="32" spans="1:8" x14ac:dyDescent="0.25">
      <c r="A32" s="189" t="s">
        <v>26</v>
      </c>
      <c r="B32" s="190">
        <f>DWH!B14</f>
        <v>732</v>
      </c>
      <c r="C32" s="191">
        <f>DWH!E14</f>
        <v>6.2542720437457284E-3</v>
      </c>
      <c r="D32" s="190">
        <f>DWH!B31</f>
        <v>34</v>
      </c>
      <c r="E32" s="192">
        <f>DWH!E31</f>
        <v>2.0291238959178801E-3</v>
      </c>
      <c r="G32" s="200"/>
    </row>
    <row r="33" spans="1:5" x14ac:dyDescent="0.25">
      <c r="A33" s="189" t="s">
        <v>27</v>
      </c>
      <c r="B33" s="190">
        <f>DWH!B15</f>
        <v>1906</v>
      </c>
      <c r="C33" s="191">
        <f>DWH!E15</f>
        <v>1.6285030758714968E-2</v>
      </c>
      <c r="D33" s="190">
        <f>DWH!B32</f>
        <v>61</v>
      </c>
      <c r="E33" s="192">
        <f>DWH!E32</f>
        <v>3.6404869897350201E-3</v>
      </c>
    </row>
    <row r="34" spans="1:5" x14ac:dyDescent="0.25">
      <c r="A34" s="189" t="s">
        <v>28</v>
      </c>
      <c r="B34" s="190">
        <f>DWH!B16</f>
        <v>2440</v>
      </c>
      <c r="C34" s="191">
        <f>DWH!E16</f>
        <v>2.0847573479152427E-2</v>
      </c>
      <c r="D34" s="190">
        <f>DWH!B33</f>
        <v>751</v>
      </c>
      <c r="E34" s="192">
        <f>DWH!E33</f>
        <v>4.4819766053950827E-2</v>
      </c>
    </row>
    <row r="35" spans="1:5" x14ac:dyDescent="0.25">
      <c r="A35" s="189" t="s">
        <v>29</v>
      </c>
      <c r="B35" s="190">
        <f>DWH!B17</f>
        <v>10777</v>
      </c>
      <c r="C35" s="191">
        <f>DWH!E17</f>
        <v>9.2079630895420372E-2</v>
      </c>
      <c r="D35" s="190">
        <f>DWH!B34</f>
        <v>135</v>
      </c>
      <c r="E35" s="192">
        <f>DWH!E34</f>
        <v>8.056815469085701E-3</v>
      </c>
    </row>
    <row r="36" spans="1:5" x14ac:dyDescent="0.25">
      <c r="A36" s="189" t="s">
        <v>30</v>
      </c>
      <c r="B36" s="190">
        <f>DWH!B18</f>
        <v>2130</v>
      </c>
      <c r="C36" s="191">
        <f>DWH!E18</f>
        <v>1.8198906356801093E-2</v>
      </c>
      <c r="D36" s="190">
        <f>DWH!B35</f>
        <v>811</v>
      </c>
      <c r="E36" s="192">
        <f>DWH!E35</f>
        <v>4.8400572929100022E-2</v>
      </c>
    </row>
    <row r="37" spans="1:5" x14ac:dyDescent="0.25">
      <c r="A37" s="189" t="s">
        <v>31</v>
      </c>
      <c r="B37" s="190">
        <f>DWH!B19</f>
        <v>1798</v>
      </c>
      <c r="C37" s="191">
        <f>DWH!E19</f>
        <v>1.536226930963773E-2</v>
      </c>
      <c r="D37" s="190">
        <f>DWH!B36</f>
        <v>329</v>
      </c>
      <c r="E37" s="192">
        <f>DWH!E36</f>
        <v>1.9634757698734781E-2</v>
      </c>
    </row>
    <row r="38" spans="1:5" x14ac:dyDescent="0.25">
      <c r="A38" s="189" t="s">
        <v>32</v>
      </c>
      <c r="B38" s="190">
        <f>DWH!B20</f>
        <v>3076</v>
      </c>
      <c r="C38" s="191">
        <f>DWH!E20</f>
        <v>2.6281613123718389E-2</v>
      </c>
      <c r="D38" s="190">
        <f>DWH!B37</f>
        <v>1736</v>
      </c>
      <c r="E38" s="192">
        <f>DWH!E37</f>
        <v>0.10360467892098353</v>
      </c>
    </row>
    <row r="39" spans="1:5" x14ac:dyDescent="0.25">
      <c r="A39" s="189" t="s">
        <v>33</v>
      </c>
      <c r="B39" s="190">
        <f>DWH!B21</f>
        <v>356</v>
      </c>
      <c r="C39" s="191">
        <f>DWH!E21</f>
        <v>3.041695146958305E-3</v>
      </c>
      <c r="D39" s="190">
        <f>DWH!B38</f>
        <v>66</v>
      </c>
      <c r="E39" s="192">
        <f>DWH!E38</f>
        <v>3.9388875626641204E-3</v>
      </c>
    </row>
    <row r="40" spans="1:5" x14ac:dyDescent="0.25">
      <c r="A40" s="189" t="s">
        <v>34</v>
      </c>
      <c r="B40" s="190">
        <f>DWH!B22</f>
        <v>1361</v>
      </c>
      <c r="C40" s="191">
        <f>DWH!E22</f>
        <v>1.1628503075871497E-2</v>
      </c>
      <c r="D40" s="190">
        <f>DWH!B39</f>
        <v>680</v>
      </c>
      <c r="E40" s="192">
        <f>DWH!E39</f>
        <v>4.0582477918357604E-2</v>
      </c>
    </row>
    <row r="41" spans="1:5" ht="26.25" x14ac:dyDescent="0.25">
      <c r="A41" s="194" t="s">
        <v>104</v>
      </c>
      <c r="B41" s="190">
        <f>DWH!B23</f>
        <v>12928</v>
      </c>
      <c r="C41" s="195">
        <f>DWH!E23</f>
        <v>0.11045796308954203</v>
      </c>
      <c r="D41" s="190">
        <f>DWH!B40</f>
        <v>653</v>
      </c>
      <c r="E41" s="196">
        <f>DWH!E40</f>
        <v>3.8971114824540465E-2</v>
      </c>
    </row>
    <row r="43" spans="1:5" ht="61.5" customHeight="1" x14ac:dyDescent="0.25">
      <c r="A43" s="207" t="s">
        <v>113</v>
      </c>
      <c r="B43" s="207"/>
      <c r="C43" s="207"/>
      <c r="D43" s="207"/>
      <c r="E43" s="207"/>
    </row>
    <row r="46" spans="1:5" ht="18.75" x14ac:dyDescent="0.3">
      <c r="A46" s="74" t="s">
        <v>59</v>
      </c>
      <c r="B46" s="47"/>
      <c r="D46" s="45"/>
      <c r="E46" s="44"/>
    </row>
    <row r="68" spans="1:5" ht="60" customHeight="1" x14ac:dyDescent="0.25">
      <c r="A68" s="208" t="s">
        <v>112</v>
      </c>
      <c r="B68" s="208"/>
      <c r="C68" s="208"/>
      <c r="D68" s="208"/>
      <c r="E68" s="208"/>
    </row>
    <row r="71" spans="1:5" ht="18.75" x14ac:dyDescent="0.3">
      <c r="A71" s="74" t="s">
        <v>91</v>
      </c>
      <c r="B71" s="47"/>
      <c r="D71" s="45"/>
      <c r="E71" s="44"/>
    </row>
    <row r="97" spans="1:5" ht="18.75" x14ac:dyDescent="0.3">
      <c r="A97" s="74" t="s">
        <v>92</v>
      </c>
      <c r="B97" s="47"/>
      <c r="D97" s="45"/>
      <c r="E97" s="44"/>
    </row>
    <row r="120" spans="1:5" ht="77.25" customHeight="1" x14ac:dyDescent="0.25">
      <c r="A120" s="205" t="s">
        <v>100</v>
      </c>
      <c r="B120" s="205"/>
      <c r="C120" s="205"/>
      <c r="D120" s="205"/>
      <c r="E120" s="205"/>
    </row>
    <row r="122" spans="1:5" x14ac:dyDescent="0.25">
      <c r="A122" s="110" t="s">
        <v>93</v>
      </c>
    </row>
    <row r="123" spans="1:5" ht="21.75" customHeight="1" x14ac:dyDescent="0.25">
      <c r="A123" s="109" t="s">
        <v>94</v>
      </c>
    </row>
    <row r="124" spans="1:5" ht="30.75" customHeight="1" x14ac:dyDescent="0.25">
      <c r="A124" s="205" t="s">
        <v>101</v>
      </c>
      <c r="B124" s="205"/>
      <c r="C124" s="205"/>
      <c r="D124" s="205"/>
      <c r="E124" s="205"/>
    </row>
    <row r="125" spans="1:5" ht="31.5" customHeight="1" x14ac:dyDescent="0.25">
      <c r="A125" s="206" t="s">
        <v>102</v>
      </c>
      <c r="B125" s="206"/>
      <c r="C125" s="206"/>
      <c r="D125" s="206"/>
      <c r="E125" s="206"/>
    </row>
    <row r="127" spans="1:5" x14ac:dyDescent="0.25">
      <c r="A127" s="39" t="s">
        <v>109</v>
      </c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4"/>
  <sheetViews>
    <sheetView topLeftCell="A28" workbookViewId="0">
      <selection activeCell="A120" sqref="A120:E120"/>
    </sheetView>
  </sheetViews>
  <sheetFormatPr baseColWidth="10" defaultRowHeight="15" x14ac:dyDescent="0.25"/>
  <sheetData>
    <row r="1" spans="1:9" ht="15.75" x14ac:dyDescent="0.25">
      <c r="A1" s="65" t="s">
        <v>35</v>
      </c>
    </row>
    <row r="3" spans="1:9" x14ac:dyDescent="0.25">
      <c r="A3" s="23"/>
      <c r="B3" s="38" t="s">
        <v>111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36</v>
      </c>
      <c r="C4" s="5" t="s">
        <v>37</v>
      </c>
      <c r="D4" s="14" t="s">
        <v>38</v>
      </c>
      <c r="E4" s="13" t="s">
        <v>39</v>
      </c>
      <c r="F4" s="5" t="s">
        <v>40</v>
      </c>
      <c r="G4" s="14" t="s">
        <v>41</v>
      </c>
      <c r="H4" s="13" t="s">
        <v>42</v>
      </c>
      <c r="I4" s="4" t="s">
        <v>43</v>
      </c>
    </row>
    <row r="5" spans="1:9" x14ac:dyDescent="0.25">
      <c r="A5" s="12" t="s">
        <v>6</v>
      </c>
      <c r="B5" s="10">
        <v>915805</v>
      </c>
      <c r="C5" s="7">
        <v>5782</v>
      </c>
      <c r="D5" s="6">
        <v>6.3536855661889902E-3</v>
      </c>
      <c r="E5" s="20">
        <v>117040</v>
      </c>
      <c r="F5" s="7">
        <v>12306</v>
      </c>
      <c r="G5" s="6">
        <v>0.11749766074054301</v>
      </c>
      <c r="H5" s="18">
        <v>0.113318068054742</v>
      </c>
      <c r="I5" s="17">
        <v>1.01071515496083E-2</v>
      </c>
    </row>
    <row r="6" spans="1:9" x14ac:dyDescent="0.25">
      <c r="A6" s="1" t="s">
        <v>4</v>
      </c>
      <c r="B6" s="9">
        <v>445098</v>
      </c>
      <c r="C6" s="8">
        <v>4079</v>
      </c>
      <c r="D6" s="21">
        <v>9.2490346220911093E-3</v>
      </c>
      <c r="E6" s="8">
        <v>47815</v>
      </c>
      <c r="F6" s="8">
        <v>4095</v>
      </c>
      <c r="G6" s="21">
        <v>9.36642268984446E-2</v>
      </c>
      <c r="H6" s="19">
        <v>9.70049481348636E-2</v>
      </c>
      <c r="I6" s="15">
        <v>6.8120814581571201E-3</v>
      </c>
    </row>
    <row r="7" spans="1:9" x14ac:dyDescent="0.25">
      <c r="A7" s="1" t="s">
        <v>107</v>
      </c>
      <c r="B7" s="9">
        <v>470707</v>
      </c>
      <c r="C7" s="8">
        <v>1703</v>
      </c>
      <c r="D7" s="21">
        <v>3.6310990951036702E-3</v>
      </c>
      <c r="E7" s="8">
        <v>69225</v>
      </c>
      <c r="F7" s="8">
        <v>8211</v>
      </c>
      <c r="G7" s="21">
        <v>0.13457567115743899</v>
      </c>
      <c r="H7" s="19">
        <v>0.12821058948163799</v>
      </c>
      <c r="I7" s="15">
        <v>1.3093744393358401E-2</v>
      </c>
    </row>
    <row r="9" spans="1:9" ht="15.75" x14ac:dyDescent="0.25">
      <c r="A9" s="65" t="s">
        <v>45</v>
      </c>
    </row>
    <row r="10" spans="1:9" ht="15.75" x14ac:dyDescent="0.25">
      <c r="E10" s="72" t="s">
        <v>56</v>
      </c>
    </row>
    <row r="11" spans="1:9" ht="15.75" x14ac:dyDescent="0.25">
      <c r="A11" s="11" t="s">
        <v>5</v>
      </c>
      <c r="B11" s="36" t="s">
        <v>96</v>
      </c>
      <c r="C11" s="22" t="s">
        <v>97</v>
      </c>
      <c r="D11" s="16" t="s">
        <v>98</v>
      </c>
      <c r="E11" s="72"/>
    </row>
    <row r="12" spans="1:9" x14ac:dyDescent="0.25">
      <c r="A12" s="37" t="s">
        <v>7</v>
      </c>
      <c r="B12" s="35">
        <v>56922</v>
      </c>
      <c r="C12" s="30">
        <v>6546</v>
      </c>
      <c r="D12" s="116">
        <v>0.12994282991900899</v>
      </c>
      <c r="E12" s="111">
        <f>B12/$B$24</f>
        <v>0.48634654818865347</v>
      </c>
    </row>
    <row r="13" spans="1:9" x14ac:dyDescent="0.25">
      <c r="A13" s="3" t="s">
        <v>8</v>
      </c>
      <c r="B13" s="34">
        <v>22429</v>
      </c>
      <c r="C13" s="29">
        <v>1144</v>
      </c>
      <c r="D13" s="117">
        <v>5.3746770025839802E-2</v>
      </c>
      <c r="E13" s="112">
        <f t="shared" ref="E13:E24" si="0">B13/$B$24</f>
        <v>0.19163533834586466</v>
      </c>
    </row>
    <row r="14" spans="1:9" x14ac:dyDescent="0.25">
      <c r="A14" s="3" t="s">
        <v>46</v>
      </c>
      <c r="B14" s="34">
        <v>732</v>
      </c>
      <c r="C14" s="29">
        <v>90</v>
      </c>
      <c r="D14" s="117">
        <v>0.14018691588785001</v>
      </c>
      <c r="E14" s="112">
        <f t="shared" si="0"/>
        <v>6.2542720437457284E-3</v>
      </c>
    </row>
    <row r="15" spans="1:9" x14ac:dyDescent="0.25">
      <c r="A15" s="3" t="s">
        <v>47</v>
      </c>
      <c r="B15" s="34">
        <v>1906</v>
      </c>
      <c r="C15" s="29">
        <v>128</v>
      </c>
      <c r="D15" s="117">
        <v>7.19910011248594E-2</v>
      </c>
      <c r="E15" s="112">
        <f t="shared" si="0"/>
        <v>1.6285030758714968E-2</v>
      </c>
    </row>
    <row r="16" spans="1:9" x14ac:dyDescent="0.25">
      <c r="A16" s="3" t="s">
        <v>48</v>
      </c>
      <c r="B16" s="34">
        <v>2440</v>
      </c>
      <c r="C16" s="29">
        <v>220</v>
      </c>
      <c r="D16" s="117">
        <v>9.90990990990991E-2</v>
      </c>
      <c r="E16" s="111">
        <f t="shared" si="0"/>
        <v>2.0847573479152427E-2</v>
      </c>
    </row>
    <row r="17" spans="1:5" x14ac:dyDescent="0.25">
      <c r="A17" s="3" t="s">
        <v>49</v>
      </c>
      <c r="B17" s="34">
        <v>10777</v>
      </c>
      <c r="C17" s="29">
        <v>1260</v>
      </c>
      <c r="D17" s="117">
        <v>0.13239466218346099</v>
      </c>
      <c r="E17" s="112">
        <f t="shared" si="0"/>
        <v>9.2079630895420372E-2</v>
      </c>
    </row>
    <row r="18" spans="1:5" x14ac:dyDescent="0.25">
      <c r="A18" s="3" t="s">
        <v>50</v>
      </c>
      <c r="B18" s="34">
        <v>2130</v>
      </c>
      <c r="C18" s="29">
        <v>181</v>
      </c>
      <c r="D18" s="117">
        <v>9.2868137506413498E-2</v>
      </c>
      <c r="E18" s="112">
        <f t="shared" si="0"/>
        <v>1.8198906356801093E-2</v>
      </c>
    </row>
    <row r="19" spans="1:5" x14ac:dyDescent="0.25">
      <c r="A19" s="3" t="s">
        <v>51</v>
      </c>
      <c r="B19" s="34">
        <v>1798</v>
      </c>
      <c r="C19" s="29">
        <v>83</v>
      </c>
      <c r="D19" s="117">
        <v>4.83965014577259E-2</v>
      </c>
      <c r="E19" s="112">
        <f t="shared" si="0"/>
        <v>1.536226930963773E-2</v>
      </c>
    </row>
    <row r="20" spans="1:5" x14ac:dyDescent="0.25">
      <c r="A20" s="22" t="s">
        <v>52</v>
      </c>
      <c r="B20" s="33">
        <v>3076</v>
      </c>
      <c r="C20" s="27">
        <v>196</v>
      </c>
      <c r="D20" s="118">
        <v>6.8055555555555494E-2</v>
      </c>
      <c r="E20" s="111">
        <f t="shared" si="0"/>
        <v>2.6281613123718389E-2</v>
      </c>
    </row>
    <row r="21" spans="1:5" x14ac:dyDescent="0.25">
      <c r="A21" s="24" t="s">
        <v>53</v>
      </c>
      <c r="B21" s="32">
        <v>356</v>
      </c>
      <c r="C21" s="26">
        <v>40</v>
      </c>
      <c r="D21" s="119">
        <v>0.126582278481013</v>
      </c>
      <c r="E21" s="112">
        <f t="shared" si="0"/>
        <v>3.041695146958305E-3</v>
      </c>
    </row>
    <row r="22" spans="1:5" x14ac:dyDescent="0.25">
      <c r="A22" s="3" t="s">
        <v>54</v>
      </c>
      <c r="B22" s="31">
        <v>1361</v>
      </c>
      <c r="C22" s="25">
        <v>248</v>
      </c>
      <c r="D22" s="120">
        <v>0.22282120395327901</v>
      </c>
      <c r="E22" s="112">
        <f t="shared" si="0"/>
        <v>1.1628503075871497E-2</v>
      </c>
    </row>
    <row r="23" spans="1:5" x14ac:dyDescent="0.25">
      <c r="A23" s="3" t="s">
        <v>55</v>
      </c>
      <c r="B23" s="28">
        <v>12928</v>
      </c>
      <c r="C23" s="115">
        <v>2162</v>
      </c>
      <c r="D23" s="117">
        <v>0.200817388073565</v>
      </c>
      <c r="E23" s="112">
        <f t="shared" si="0"/>
        <v>0.11045796308954203</v>
      </c>
    </row>
    <row r="24" spans="1:5" x14ac:dyDescent="0.25">
      <c r="A24" s="3" t="s">
        <v>11</v>
      </c>
      <c r="B24" s="28">
        <v>117040</v>
      </c>
      <c r="C24" s="115">
        <v>12306</v>
      </c>
      <c r="D24" s="117">
        <v>0.11749766074054301</v>
      </c>
      <c r="E24" s="111">
        <f t="shared" si="0"/>
        <v>1</v>
      </c>
    </row>
    <row r="26" spans="1:5" ht="15.75" x14ac:dyDescent="0.25">
      <c r="A26" s="65" t="s">
        <v>57</v>
      </c>
    </row>
    <row r="27" spans="1:5" ht="15.75" x14ac:dyDescent="0.25">
      <c r="E27" s="72" t="s">
        <v>56</v>
      </c>
    </row>
    <row r="28" spans="1:5" x14ac:dyDescent="0.25">
      <c r="A28" s="122" t="s">
        <v>5</v>
      </c>
      <c r="B28" s="126" t="s">
        <v>99</v>
      </c>
      <c r="C28" s="124" t="s">
        <v>97</v>
      </c>
      <c r="D28" s="123" t="s">
        <v>98</v>
      </c>
    </row>
    <row r="29" spans="1:5" x14ac:dyDescent="0.25">
      <c r="A29" s="125" t="s">
        <v>7</v>
      </c>
      <c r="B29" s="128">
        <v>6470</v>
      </c>
      <c r="C29" s="134">
        <v>60</v>
      </c>
      <c r="D29" s="140">
        <v>9.3603744149765994E-3</v>
      </c>
      <c r="E29" s="111">
        <f>B29/$B$41</f>
        <v>0.38613034137025543</v>
      </c>
    </row>
    <row r="30" spans="1:5" x14ac:dyDescent="0.25">
      <c r="A30" s="121" t="s">
        <v>8</v>
      </c>
      <c r="B30" s="129">
        <v>5027</v>
      </c>
      <c r="C30" s="135">
        <v>272</v>
      </c>
      <c r="D30" s="141">
        <v>5.7202944269190301E-2</v>
      </c>
      <c r="E30" s="112">
        <f t="shared" ref="E30:E41" si="1">B30/$B$41</f>
        <v>0.30001193602291715</v>
      </c>
    </row>
    <row r="31" spans="1:5" x14ac:dyDescent="0.25">
      <c r="A31" s="121" t="s">
        <v>46</v>
      </c>
      <c r="B31" s="129">
        <v>34</v>
      </c>
      <c r="C31" s="135">
        <v>-8</v>
      </c>
      <c r="D31" s="141">
        <v>-0.19047619047618999</v>
      </c>
      <c r="E31" s="112">
        <f t="shared" si="1"/>
        <v>2.0291238959178801E-3</v>
      </c>
    </row>
    <row r="32" spans="1:5" x14ac:dyDescent="0.25">
      <c r="A32" s="121" t="s">
        <v>47</v>
      </c>
      <c r="B32" s="129">
        <v>61</v>
      </c>
      <c r="C32" s="135">
        <v>-38</v>
      </c>
      <c r="D32" s="141">
        <v>-0.38383838383838398</v>
      </c>
      <c r="E32" s="112">
        <f t="shared" si="1"/>
        <v>3.6404869897350201E-3</v>
      </c>
    </row>
    <row r="33" spans="1:5" x14ac:dyDescent="0.25">
      <c r="A33" s="121" t="s">
        <v>48</v>
      </c>
      <c r="B33" s="129">
        <v>751</v>
      </c>
      <c r="C33" s="135">
        <v>-569</v>
      </c>
      <c r="D33" s="141">
        <v>-0.43106060606060598</v>
      </c>
      <c r="E33" s="111">
        <f t="shared" si="1"/>
        <v>4.4819766053950827E-2</v>
      </c>
    </row>
    <row r="34" spans="1:5" x14ac:dyDescent="0.25">
      <c r="A34" s="121" t="s">
        <v>49</v>
      </c>
      <c r="B34" s="129">
        <v>135</v>
      </c>
      <c r="C34" s="135">
        <v>56</v>
      </c>
      <c r="D34" s="141">
        <v>0.708860759493671</v>
      </c>
      <c r="E34" s="112">
        <f t="shared" si="1"/>
        <v>8.056815469085701E-3</v>
      </c>
    </row>
    <row r="35" spans="1:5" x14ac:dyDescent="0.25">
      <c r="A35" s="121" t="s">
        <v>50</v>
      </c>
      <c r="B35" s="129">
        <v>811</v>
      </c>
      <c r="C35" s="135">
        <v>102</v>
      </c>
      <c r="D35" s="141">
        <v>0.14386459802538801</v>
      </c>
      <c r="E35" s="112">
        <f t="shared" si="1"/>
        <v>4.8400572929100022E-2</v>
      </c>
    </row>
    <row r="36" spans="1:5" x14ac:dyDescent="0.25">
      <c r="A36" s="121" t="s">
        <v>51</v>
      </c>
      <c r="B36" s="129">
        <v>329</v>
      </c>
      <c r="C36" s="135">
        <v>-21</v>
      </c>
      <c r="D36" s="141">
        <v>-0.06</v>
      </c>
      <c r="E36" s="112">
        <f t="shared" si="1"/>
        <v>1.9634757698734781E-2</v>
      </c>
    </row>
    <row r="37" spans="1:5" x14ac:dyDescent="0.25">
      <c r="A37" s="124" t="s">
        <v>52</v>
      </c>
      <c r="B37" s="130">
        <v>1736</v>
      </c>
      <c r="C37" s="136">
        <v>732</v>
      </c>
      <c r="D37" s="142">
        <v>0.72908366533864499</v>
      </c>
      <c r="E37" s="111">
        <f t="shared" si="1"/>
        <v>0.10360467892098353</v>
      </c>
    </row>
    <row r="38" spans="1:5" x14ac:dyDescent="0.25">
      <c r="A38" s="127" t="s">
        <v>53</v>
      </c>
      <c r="B38" s="131">
        <v>66</v>
      </c>
      <c r="C38" s="137">
        <v>-20</v>
      </c>
      <c r="D38" s="143">
        <v>-0.232558139534884</v>
      </c>
      <c r="E38" s="112">
        <f t="shared" si="1"/>
        <v>3.9388875626641204E-3</v>
      </c>
    </row>
    <row r="39" spans="1:5" x14ac:dyDescent="0.25">
      <c r="A39" s="121" t="s">
        <v>58</v>
      </c>
      <c r="B39" s="132">
        <v>680</v>
      </c>
      <c r="C39" s="138">
        <v>80</v>
      </c>
      <c r="D39" s="144">
        <v>0.133333333333333</v>
      </c>
      <c r="E39" s="112">
        <f t="shared" si="1"/>
        <v>4.0582477918357604E-2</v>
      </c>
    </row>
    <row r="40" spans="1:5" x14ac:dyDescent="0.25">
      <c r="A40" s="121" t="s">
        <v>55</v>
      </c>
      <c r="B40" s="133">
        <v>653</v>
      </c>
      <c r="C40" s="139">
        <v>-60</v>
      </c>
      <c r="D40" s="141">
        <v>-8.41514726507714E-2</v>
      </c>
      <c r="E40" s="112">
        <f t="shared" si="1"/>
        <v>3.8971114824540465E-2</v>
      </c>
    </row>
    <row r="41" spans="1:5" x14ac:dyDescent="0.25">
      <c r="A41" s="121" t="s">
        <v>11</v>
      </c>
      <c r="B41" s="133">
        <v>16756</v>
      </c>
      <c r="C41" s="139">
        <v>589</v>
      </c>
      <c r="D41" s="141">
        <v>3.6432238510546201E-2</v>
      </c>
      <c r="E41" s="111">
        <f t="shared" si="1"/>
        <v>1</v>
      </c>
    </row>
    <row r="43" spans="1:5" ht="15.75" x14ac:dyDescent="0.25">
      <c r="A43" s="65" t="s">
        <v>60</v>
      </c>
      <c r="D43" t="s">
        <v>87</v>
      </c>
    </row>
    <row r="45" spans="1:5" x14ac:dyDescent="0.25">
      <c r="A45" s="145" t="s">
        <v>5</v>
      </c>
      <c r="C45" s="152" t="s">
        <v>4</v>
      </c>
      <c r="D45" s="153" t="s">
        <v>107</v>
      </c>
      <c r="E45" s="156" t="s">
        <v>6</v>
      </c>
    </row>
    <row r="46" spans="1:5" x14ac:dyDescent="0.25">
      <c r="A46" s="146" t="s">
        <v>2</v>
      </c>
      <c r="B46" s="150" t="s">
        <v>55</v>
      </c>
      <c r="C46" s="157">
        <v>5321</v>
      </c>
      <c r="D46" s="165">
        <v>4454</v>
      </c>
      <c r="E46" s="173">
        <v>9775</v>
      </c>
    </row>
    <row r="47" spans="1:5" x14ac:dyDescent="0.25">
      <c r="A47" s="40"/>
      <c r="B47" s="148" t="s">
        <v>61</v>
      </c>
      <c r="C47" s="158">
        <v>192</v>
      </c>
      <c r="D47" s="166">
        <v>164</v>
      </c>
      <c r="E47" s="174">
        <v>356</v>
      </c>
    </row>
    <row r="48" spans="1:5" x14ac:dyDescent="0.25">
      <c r="A48" s="40"/>
      <c r="B48" s="148" t="s">
        <v>58</v>
      </c>
      <c r="C48" s="158">
        <v>481</v>
      </c>
      <c r="D48" s="166">
        <v>437</v>
      </c>
      <c r="E48" s="174">
        <v>918</v>
      </c>
    </row>
    <row r="49" spans="1:5" x14ac:dyDescent="0.25">
      <c r="A49" s="40"/>
      <c r="B49" s="148" t="s">
        <v>62</v>
      </c>
      <c r="C49" s="158">
        <v>1665</v>
      </c>
      <c r="D49" s="166">
        <v>1488</v>
      </c>
      <c r="E49" s="174">
        <v>3153</v>
      </c>
    </row>
    <row r="50" spans="1:5" x14ac:dyDescent="0.25">
      <c r="A50" s="40"/>
      <c r="B50" s="153" t="s">
        <v>63</v>
      </c>
      <c r="C50" s="158">
        <v>234</v>
      </c>
      <c r="D50" s="166">
        <v>209</v>
      </c>
      <c r="E50" s="174">
        <v>443</v>
      </c>
    </row>
    <row r="51" spans="1:5" x14ac:dyDescent="0.25">
      <c r="A51" s="40"/>
      <c r="B51" s="155" t="s">
        <v>2</v>
      </c>
      <c r="C51" s="159">
        <v>7893</v>
      </c>
      <c r="D51" s="167">
        <v>6752</v>
      </c>
      <c r="E51" s="167">
        <v>14645</v>
      </c>
    </row>
    <row r="52" spans="1:5" x14ac:dyDescent="0.25">
      <c r="A52" s="146" t="s">
        <v>10</v>
      </c>
      <c r="B52" s="150" t="s">
        <v>64</v>
      </c>
      <c r="C52" s="160">
        <v>4793</v>
      </c>
      <c r="D52" s="168">
        <v>5984</v>
      </c>
      <c r="E52" s="174">
        <v>10777</v>
      </c>
    </row>
    <row r="53" spans="1:5" x14ac:dyDescent="0.25">
      <c r="A53" s="40"/>
      <c r="B53" s="148" t="s">
        <v>65</v>
      </c>
      <c r="C53" s="158">
        <v>372</v>
      </c>
      <c r="D53" s="166">
        <v>1758</v>
      </c>
      <c r="E53" s="174">
        <v>2130</v>
      </c>
    </row>
    <row r="54" spans="1:5" x14ac:dyDescent="0.25">
      <c r="A54" s="40"/>
      <c r="B54" s="148" t="s">
        <v>66</v>
      </c>
      <c r="C54" s="158">
        <v>1031</v>
      </c>
      <c r="D54" s="166">
        <v>767</v>
      </c>
      <c r="E54" s="174">
        <v>1798</v>
      </c>
    </row>
    <row r="55" spans="1:5" x14ac:dyDescent="0.25">
      <c r="A55" s="40"/>
      <c r="B55" s="153" t="s">
        <v>67</v>
      </c>
      <c r="C55" s="158">
        <v>1667</v>
      </c>
      <c r="D55" s="166">
        <v>1409</v>
      </c>
      <c r="E55" s="174">
        <v>3076</v>
      </c>
    </row>
    <row r="56" spans="1:5" x14ac:dyDescent="0.25">
      <c r="A56" s="40"/>
      <c r="B56" s="155" t="s">
        <v>10</v>
      </c>
      <c r="C56" s="159">
        <v>7863</v>
      </c>
      <c r="D56" s="167">
        <v>9918</v>
      </c>
      <c r="E56" s="167">
        <v>17781</v>
      </c>
    </row>
    <row r="57" spans="1:5" x14ac:dyDescent="0.25">
      <c r="A57" s="146" t="s">
        <v>9</v>
      </c>
      <c r="B57" s="150" t="s">
        <v>68</v>
      </c>
      <c r="C57" s="160">
        <v>1260</v>
      </c>
      <c r="D57" s="168">
        <v>1180</v>
      </c>
      <c r="E57" s="174">
        <v>2440</v>
      </c>
    </row>
    <row r="58" spans="1:5" x14ac:dyDescent="0.25">
      <c r="A58" s="40"/>
      <c r="B58" s="148" t="s">
        <v>69</v>
      </c>
      <c r="C58" s="158">
        <v>1090</v>
      </c>
      <c r="D58" s="166">
        <v>816</v>
      </c>
      <c r="E58" s="174">
        <v>1906</v>
      </c>
    </row>
    <row r="59" spans="1:5" x14ac:dyDescent="0.25">
      <c r="A59" s="40"/>
      <c r="B59" s="153" t="s">
        <v>70</v>
      </c>
      <c r="C59" s="158">
        <v>90</v>
      </c>
      <c r="D59" s="166">
        <v>642</v>
      </c>
      <c r="E59" s="174">
        <v>732</v>
      </c>
    </row>
    <row r="60" spans="1:5" x14ac:dyDescent="0.25">
      <c r="A60" s="40"/>
      <c r="B60" s="154" t="s">
        <v>9</v>
      </c>
      <c r="C60" s="161">
        <v>2440</v>
      </c>
      <c r="D60" s="169">
        <v>2638</v>
      </c>
      <c r="E60" s="169">
        <v>5078</v>
      </c>
    </row>
    <row r="61" spans="1:5" x14ac:dyDescent="0.25">
      <c r="A61" s="146" t="s">
        <v>8</v>
      </c>
      <c r="B61" s="154" t="s">
        <v>8</v>
      </c>
      <c r="C61" s="162">
        <v>7383</v>
      </c>
      <c r="D61" s="170">
        <v>15046</v>
      </c>
      <c r="E61" s="170">
        <v>22429</v>
      </c>
    </row>
    <row r="62" spans="1:5" x14ac:dyDescent="0.25">
      <c r="A62" s="147" t="s">
        <v>7</v>
      </c>
      <c r="B62" s="154" t="s">
        <v>7</v>
      </c>
      <c r="C62" s="162">
        <v>22150</v>
      </c>
      <c r="D62" s="170">
        <v>34772</v>
      </c>
      <c r="E62" s="170">
        <v>56922</v>
      </c>
    </row>
    <row r="63" spans="1:5" x14ac:dyDescent="0.25">
      <c r="A63" s="151" t="s">
        <v>71</v>
      </c>
      <c r="B63" s="154" t="s">
        <v>71</v>
      </c>
      <c r="C63" s="163">
        <v>86</v>
      </c>
      <c r="D63" s="171">
        <v>99</v>
      </c>
      <c r="E63" s="171">
        <v>185</v>
      </c>
    </row>
    <row r="64" spans="1:5" x14ac:dyDescent="0.25">
      <c r="A64" s="149" t="s">
        <v>11</v>
      </c>
      <c r="B64" s="40"/>
      <c r="C64" s="164">
        <v>47815</v>
      </c>
      <c r="D64" s="172">
        <v>69225</v>
      </c>
      <c r="E64" s="175">
        <v>117040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55"/>
  <sheetViews>
    <sheetView workbookViewId="0">
      <selection activeCell="A120" sqref="A120:E120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79" t="s">
        <v>103</v>
      </c>
    </row>
    <row r="3" spans="1:8" ht="15.75" x14ac:dyDescent="0.25">
      <c r="A3" s="75" t="s">
        <v>72</v>
      </c>
      <c r="D3" s="76"/>
      <c r="E3" s="176" t="str">
        <f>DWH!B3</f>
        <v>2024/Mar</v>
      </c>
    </row>
    <row r="5" spans="1:8" x14ac:dyDescent="0.25">
      <c r="A5" s="145" t="s">
        <v>5</v>
      </c>
      <c r="C5" s="152" t="s">
        <v>4</v>
      </c>
      <c r="D5" s="153" t="s">
        <v>3</v>
      </c>
      <c r="E5" s="156" t="s">
        <v>6</v>
      </c>
      <c r="G5" s="77"/>
      <c r="H5" s="78"/>
    </row>
    <row r="6" spans="1:8" x14ac:dyDescent="0.25">
      <c r="A6" s="146" t="s">
        <v>2</v>
      </c>
      <c r="B6" s="150" t="s">
        <v>55</v>
      </c>
      <c r="C6" s="157">
        <f>DWH!C46</f>
        <v>5321</v>
      </c>
      <c r="D6" s="157">
        <f>DWH!D46</f>
        <v>4454</v>
      </c>
      <c r="E6" s="157">
        <f>DWH!E46</f>
        <v>9775</v>
      </c>
      <c r="G6" s="79"/>
      <c r="H6" s="78"/>
    </row>
    <row r="7" spans="1:8" x14ac:dyDescent="0.25">
      <c r="A7" s="40"/>
      <c r="B7" s="148" t="s">
        <v>61</v>
      </c>
      <c r="C7" s="157">
        <f>DWH!C47</f>
        <v>192</v>
      </c>
      <c r="D7" s="157">
        <f>DWH!D47</f>
        <v>164</v>
      </c>
      <c r="E7" s="157">
        <f>DWH!E47</f>
        <v>356</v>
      </c>
      <c r="G7" s="79"/>
      <c r="H7" s="78"/>
    </row>
    <row r="8" spans="1:8" x14ac:dyDescent="0.25">
      <c r="A8" s="40"/>
      <c r="B8" s="148" t="s">
        <v>58</v>
      </c>
      <c r="C8" s="157">
        <f>DWH!C48</f>
        <v>481</v>
      </c>
      <c r="D8" s="157">
        <f>DWH!D48</f>
        <v>437</v>
      </c>
      <c r="E8" s="157">
        <f>DWH!E48</f>
        <v>918</v>
      </c>
      <c r="G8" s="79"/>
      <c r="H8" s="78"/>
    </row>
    <row r="9" spans="1:8" x14ac:dyDescent="0.25">
      <c r="A9" s="40"/>
      <c r="B9" s="148" t="s">
        <v>62</v>
      </c>
      <c r="C9" s="157">
        <f>DWH!C49</f>
        <v>1665</v>
      </c>
      <c r="D9" s="157">
        <f>DWH!D49</f>
        <v>1488</v>
      </c>
      <c r="E9" s="157">
        <f>DWH!E49</f>
        <v>3153</v>
      </c>
      <c r="G9" s="79"/>
      <c r="H9" s="78"/>
    </row>
    <row r="10" spans="1:8" x14ac:dyDescent="0.25">
      <c r="A10" s="40"/>
      <c r="B10" s="153" t="s">
        <v>63</v>
      </c>
      <c r="C10" s="157">
        <f>DWH!C50</f>
        <v>234</v>
      </c>
      <c r="D10" s="157">
        <f>DWH!D50</f>
        <v>209</v>
      </c>
      <c r="E10" s="157">
        <f>DWH!E50</f>
        <v>443</v>
      </c>
      <c r="G10" s="79"/>
      <c r="H10" s="78"/>
    </row>
    <row r="11" spans="1:8" x14ac:dyDescent="0.25">
      <c r="A11" s="40"/>
      <c r="B11" s="155" t="s">
        <v>2</v>
      </c>
      <c r="C11" s="157">
        <f>DWH!C51</f>
        <v>7893</v>
      </c>
      <c r="D11" s="157">
        <f>DWH!D51</f>
        <v>6752</v>
      </c>
      <c r="E11" s="157">
        <f>DWH!E51</f>
        <v>14645</v>
      </c>
      <c r="G11" s="79"/>
      <c r="H11" s="78"/>
    </row>
    <row r="12" spans="1:8" x14ac:dyDescent="0.25">
      <c r="A12" s="146" t="s">
        <v>10</v>
      </c>
      <c r="B12" s="150" t="s">
        <v>64</v>
      </c>
      <c r="C12" s="157">
        <f>DWH!C52</f>
        <v>4793</v>
      </c>
      <c r="D12" s="157">
        <f>DWH!D52</f>
        <v>5984</v>
      </c>
      <c r="E12" s="157">
        <f>DWH!E52</f>
        <v>10777</v>
      </c>
      <c r="G12" s="79"/>
      <c r="H12" s="78"/>
    </row>
    <row r="13" spans="1:8" x14ac:dyDescent="0.25">
      <c r="A13" s="40"/>
      <c r="B13" s="148" t="s">
        <v>65</v>
      </c>
      <c r="C13" s="157">
        <f>DWH!C53</f>
        <v>372</v>
      </c>
      <c r="D13" s="157">
        <f>DWH!D53</f>
        <v>1758</v>
      </c>
      <c r="E13" s="157">
        <f>DWH!E53</f>
        <v>2130</v>
      </c>
      <c r="G13" s="79"/>
      <c r="H13" s="78"/>
    </row>
    <row r="14" spans="1:8" x14ac:dyDescent="0.25">
      <c r="A14" s="40"/>
      <c r="B14" s="148" t="s">
        <v>66</v>
      </c>
      <c r="C14" s="157">
        <f>DWH!C54</f>
        <v>1031</v>
      </c>
      <c r="D14" s="157">
        <f>DWH!D54</f>
        <v>767</v>
      </c>
      <c r="E14" s="157">
        <f>DWH!E54</f>
        <v>1798</v>
      </c>
      <c r="G14" s="79"/>
      <c r="H14" s="78"/>
    </row>
    <row r="15" spans="1:8" x14ac:dyDescent="0.25">
      <c r="A15" s="40"/>
      <c r="B15" s="153" t="s">
        <v>67</v>
      </c>
      <c r="C15" s="157">
        <f>DWH!C55</f>
        <v>1667</v>
      </c>
      <c r="D15" s="157">
        <f>DWH!D55</f>
        <v>1409</v>
      </c>
      <c r="E15" s="157">
        <f>DWH!E55</f>
        <v>3076</v>
      </c>
      <c r="G15" s="79"/>
      <c r="H15" s="78"/>
    </row>
    <row r="16" spans="1:8" x14ac:dyDescent="0.25">
      <c r="A16" s="40"/>
      <c r="B16" s="155" t="s">
        <v>10</v>
      </c>
      <c r="C16" s="157">
        <f>DWH!C56</f>
        <v>7863</v>
      </c>
      <c r="D16" s="157">
        <f>DWH!D56</f>
        <v>9918</v>
      </c>
      <c r="E16" s="157">
        <f>DWH!E56</f>
        <v>17781</v>
      </c>
      <c r="G16" s="79"/>
      <c r="H16" s="78"/>
    </row>
    <row r="17" spans="1:8" x14ac:dyDescent="0.25">
      <c r="A17" s="146" t="s">
        <v>9</v>
      </c>
      <c r="B17" s="150" t="s">
        <v>68</v>
      </c>
      <c r="C17" s="157">
        <f>DWH!C57</f>
        <v>1260</v>
      </c>
      <c r="D17" s="157">
        <f>DWH!D57</f>
        <v>1180</v>
      </c>
      <c r="E17" s="157">
        <f>DWH!E57</f>
        <v>2440</v>
      </c>
      <c r="G17" s="79"/>
      <c r="H17" s="78"/>
    </row>
    <row r="18" spans="1:8" x14ac:dyDescent="0.25">
      <c r="A18" s="40"/>
      <c r="B18" s="148" t="s">
        <v>69</v>
      </c>
      <c r="C18" s="157">
        <f>DWH!C58</f>
        <v>1090</v>
      </c>
      <c r="D18" s="157">
        <f>DWH!D58</f>
        <v>816</v>
      </c>
      <c r="E18" s="157">
        <f>DWH!E58</f>
        <v>1906</v>
      </c>
      <c r="G18" s="79"/>
      <c r="H18" s="78"/>
    </row>
    <row r="19" spans="1:8" x14ac:dyDescent="0.25">
      <c r="A19" s="40"/>
      <c r="B19" s="153" t="s">
        <v>70</v>
      </c>
      <c r="C19" s="157">
        <f>DWH!C59</f>
        <v>90</v>
      </c>
      <c r="D19" s="157">
        <f>DWH!D59</f>
        <v>642</v>
      </c>
      <c r="E19" s="157">
        <f>DWH!E59</f>
        <v>732</v>
      </c>
      <c r="G19" s="79"/>
      <c r="H19" s="78"/>
    </row>
    <row r="20" spans="1:8" x14ac:dyDescent="0.25">
      <c r="A20" s="40"/>
      <c r="B20" s="154" t="s">
        <v>9</v>
      </c>
      <c r="C20" s="157">
        <f>DWH!C60</f>
        <v>2440</v>
      </c>
      <c r="D20" s="157">
        <f>DWH!D60</f>
        <v>2638</v>
      </c>
      <c r="E20" s="157">
        <f>DWH!E60</f>
        <v>5078</v>
      </c>
      <c r="G20" s="79"/>
      <c r="H20" s="78"/>
    </row>
    <row r="21" spans="1:8" x14ac:dyDescent="0.25">
      <c r="A21" s="146" t="s">
        <v>8</v>
      </c>
      <c r="B21" s="154" t="s">
        <v>8</v>
      </c>
      <c r="C21" s="157">
        <f>DWH!C61</f>
        <v>7383</v>
      </c>
      <c r="D21" s="157">
        <f>DWH!D61</f>
        <v>15046</v>
      </c>
      <c r="E21" s="157">
        <f>DWH!E61</f>
        <v>22429</v>
      </c>
      <c r="G21" s="79"/>
      <c r="H21" s="78"/>
    </row>
    <row r="22" spans="1:8" x14ac:dyDescent="0.25">
      <c r="A22" s="147" t="s">
        <v>7</v>
      </c>
      <c r="B22" s="154" t="s">
        <v>7</v>
      </c>
      <c r="C22" s="157">
        <f>DWH!C62</f>
        <v>22150</v>
      </c>
      <c r="D22" s="157">
        <f>DWH!D62</f>
        <v>34772</v>
      </c>
      <c r="E22" s="157">
        <f>DWH!E62</f>
        <v>56922</v>
      </c>
      <c r="G22" s="79"/>
      <c r="H22" s="78"/>
    </row>
    <row r="23" spans="1:8" x14ac:dyDescent="0.25">
      <c r="A23" s="151" t="s">
        <v>71</v>
      </c>
      <c r="B23" s="154" t="s">
        <v>71</v>
      </c>
      <c r="C23" s="157">
        <f>DWH!C63</f>
        <v>86</v>
      </c>
      <c r="D23" s="157">
        <f>DWH!D63</f>
        <v>99</v>
      </c>
      <c r="E23" s="157">
        <f>DWH!E63</f>
        <v>185</v>
      </c>
      <c r="G23" s="79"/>
      <c r="H23" s="78"/>
    </row>
    <row r="24" spans="1:8" x14ac:dyDescent="0.25">
      <c r="A24" s="149" t="s">
        <v>11</v>
      </c>
      <c r="B24" s="40"/>
      <c r="C24" s="157">
        <f>DWH!C64</f>
        <v>47815</v>
      </c>
      <c r="D24" s="157">
        <f>DWH!D64</f>
        <v>69225</v>
      </c>
      <c r="E24" s="157">
        <f>DWH!E64</f>
        <v>117040</v>
      </c>
      <c r="G24" s="79"/>
      <c r="H24" s="78"/>
    </row>
    <row r="25" spans="1:8" x14ac:dyDescent="0.25">
      <c r="G25" s="79"/>
      <c r="H25" s="78"/>
    </row>
    <row r="26" spans="1:8" x14ac:dyDescent="0.25">
      <c r="C26" t="s">
        <v>4</v>
      </c>
      <c r="D26" t="s">
        <v>110</v>
      </c>
      <c r="G26" s="79"/>
      <c r="H26" s="78"/>
    </row>
    <row r="27" spans="1:8" x14ac:dyDescent="0.25">
      <c r="C27" s="81" t="str">
        <f>CONCATENATE(C26,"    ",C35)</f>
        <v>Frauen    N = 47.815</v>
      </c>
      <c r="D27" s="81" t="str">
        <f>CONCATENATE(D26,"   ",D35)</f>
        <v>Männer *)   N = 69.225</v>
      </c>
      <c r="E27" s="82" t="s">
        <v>23</v>
      </c>
      <c r="G27" s="79"/>
      <c r="H27" s="78"/>
    </row>
    <row r="28" spans="1:8" x14ac:dyDescent="0.25">
      <c r="B28" t="s">
        <v>73</v>
      </c>
      <c r="C28" s="83">
        <f>C22/C$24</f>
        <v>0.46324375196068179</v>
      </c>
      <c r="D28" s="83">
        <f>D22/D$24</f>
        <v>0.50230408089563017</v>
      </c>
      <c r="E28" s="84">
        <f>E22/E$24</f>
        <v>0.48634654818865347</v>
      </c>
      <c r="G28" s="79"/>
      <c r="H28" s="78"/>
    </row>
    <row r="29" spans="1:8" x14ac:dyDescent="0.25">
      <c r="B29" t="s">
        <v>74</v>
      </c>
      <c r="C29" s="83">
        <f>C21/C$24</f>
        <v>0.15440761267384712</v>
      </c>
      <c r="D29" s="83">
        <f>D21/D$24</f>
        <v>0.21734922354640665</v>
      </c>
      <c r="E29" s="84">
        <f>E21/E$24</f>
        <v>0.19163533834586466</v>
      </c>
      <c r="G29" s="79"/>
      <c r="H29" s="78"/>
    </row>
    <row r="30" spans="1:8" x14ac:dyDescent="0.25">
      <c r="B30" t="s">
        <v>75</v>
      </c>
      <c r="C30" s="83">
        <f>C20/C$24</f>
        <v>5.1030011502666527E-2</v>
      </c>
      <c r="D30" s="83">
        <f>D20/D$24</f>
        <v>3.8107620079451066E-2</v>
      </c>
      <c r="E30" s="84">
        <f>E20/E$24</f>
        <v>4.3386876281613126E-2</v>
      </c>
      <c r="G30" s="85"/>
      <c r="H30" s="86"/>
    </row>
    <row r="31" spans="1:8" x14ac:dyDescent="0.25">
      <c r="B31" t="s">
        <v>76</v>
      </c>
      <c r="C31" s="83">
        <f>C12/C$24</f>
        <v>0.10024051030011502</v>
      </c>
      <c r="D31" s="83">
        <f>D12/D$24</f>
        <v>8.6442759118815451E-2</v>
      </c>
      <c r="E31" s="84">
        <f>E12/E$24</f>
        <v>9.2079630895420372E-2</v>
      </c>
    </row>
    <row r="32" spans="1:8" x14ac:dyDescent="0.25">
      <c r="B32" t="s">
        <v>77</v>
      </c>
      <c r="C32" s="83">
        <f>(C16-C12)/C$24</f>
        <v>6.4205793161141902E-2</v>
      </c>
      <c r="D32" s="83">
        <f>(D16-D12)/D$24</f>
        <v>5.6829180209461899E-2</v>
      </c>
      <c r="E32" s="84">
        <f>(E16-E12)/E$24</f>
        <v>5.9842788790157211E-2</v>
      </c>
    </row>
    <row r="33" spans="2:11" x14ac:dyDescent="0.25">
      <c r="B33" t="s">
        <v>78</v>
      </c>
      <c r="C33" s="83">
        <f>C11/$C$24</f>
        <v>0.16507372163547004</v>
      </c>
      <c r="D33" s="83">
        <f>D11/D$24</f>
        <v>9.7537016973636689E-2</v>
      </c>
      <c r="E33" s="84">
        <f>E11/E$24</f>
        <v>0.12512816131237184</v>
      </c>
    </row>
    <row r="34" spans="2:11" x14ac:dyDescent="0.25">
      <c r="C34" s="87">
        <f>SUM(C28:C33)</f>
        <v>0.99820140123392254</v>
      </c>
      <c r="D34" s="87">
        <f>SUM(D28:D33)</f>
        <v>0.99856988082340192</v>
      </c>
      <c r="E34" s="87">
        <f>SUM(E28:E33)</f>
        <v>0.99841934381408071</v>
      </c>
    </row>
    <row r="35" spans="2:11" x14ac:dyDescent="0.25">
      <c r="C35" s="88" t="str">
        <f>CONCATENATE("N = ",TEXT(C24,"#.##0"))</f>
        <v>N = 47.815</v>
      </c>
      <c r="D35" s="88" t="str">
        <f>CONCATENATE("N = ",TEXT(D24,"#.##0"))</f>
        <v>N = 69.225</v>
      </c>
      <c r="E35" s="89" t="str">
        <f>CONCATENATE("N=",TEXT(E24,"#.##0"))</f>
        <v>N=117.040</v>
      </c>
    </row>
    <row r="37" spans="2:11" x14ac:dyDescent="0.25">
      <c r="B37" s="90" t="s">
        <v>79</v>
      </c>
    </row>
    <row r="39" spans="2:11" ht="15.75" thickBot="1" x14ac:dyDescent="0.3">
      <c r="B39" s="80"/>
      <c r="C39" t="s">
        <v>80</v>
      </c>
      <c r="J39" s="91"/>
      <c r="K39" s="91"/>
    </row>
    <row r="40" spans="2:11" x14ac:dyDescent="0.25">
      <c r="B40" s="92"/>
      <c r="C40" s="93" t="s">
        <v>5</v>
      </c>
      <c r="D40" s="93" t="s">
        <v>22</v>
      </c>
      <c r="J40" s="94"/>
      <c r="K40" s="95"/>
    </row>
    <row r="41" spans="2:11" x14ac:dyDescent="0.25">
      <c r="B41" s="96" t="s">
        <v>73</v>
      </c>
      <c r="C41" s="97">
        <f>E22</f>
        <v>56922</v>
      </c>
      <c r="D41" s="95">
        <f>C41/$C$55</f>
        <v>0.48634654818865347</v>
      </c>
      <c r="J41" s="94"/>
      <c r="K41" s="95"/>
    </row>
    <row r="42" spans="2:11" x14ac:dyDescent="0.25">
      <c r="B42" s="96" t="s">
        <v>74</v>
      </c>
      <c r="C42" s="97">
        <f>E21</f>
        <v>22429</v>
      </c>
      <c r="D42" s="95">
        <f t="shared" ref="D42:D54" si="0">C42/$C$55</f>
        <v>0.19163533834586466</v>
      </c>
      <c r="J42" s="94"/>
      <c r="K42" s="95"/>
    </row>
    <row r="43" spans="2:11" x14ac:dyDescent="0.25">
      <c r="B43" s="96" t="s">
        <v>81</v>
      </c>
      <c r="C43" s="97">
        <f>E19</f>
        <v>732</v>
      </c>
      <c r="D43" s="95">
        <f t="shared" si="0"/>
        <v>6.2542720437457284E-3</v>
      </c>
      <c r="J43" s="94"/>
      <c r="K43" s="95"/>
    </row>
    <row r="44" spans="2:11" x14ac:dyDescent="0.25">
      <c r="B44" s="96" t="s">
        <v>82</v>
      </c>
      <c r="C44" s="97">
        <f>E18</f>
        <v>1906</v>
      </c>
      <c r="D44" s="95">
        <f t="shared" si="0"/>
        <v>1.6285030758714968E-2</v>
      </c>
      <c r="J44" s="94"/>
      <c r="K44" s="95"/>
    </row>
    <row r="45" spans="2:11" x14ac:dyDescent="0.25">
      <c r="B45" s="96" t="s">
        <v>48</v>
      </c>
      <c r="C45" s="97">
        <f>E17</f>
        <v>2440</v>
      </c>
      <c r="D45" s="95">
        <f t="shared" si="0"/>
        <v>2.0847573479152427E-2</v>
      </c>
      <c r="J45" s="94"/>
      <c r="K45" s="95"/>
    </row>
    <row r="46" spans="2:11" x14ac:dyDescent="0.25">
      <c r="B46" s="96" t="s">
        <v>76</v>
      </c>
      <c r="C46" s="97">
        <f>E12</f>
        <v>10777</v>
      </c>
      <c r="D46" s="95">
        <f t="shared" si="0"/>
        <v>9.2079630895420372E-2</v>
      </c>
      <c r="J46" s="94"/>
      <c r="K46" s="95"/>
    </row>
    <row r="47" spans="2:11" x14ac:dyDescent="0.25">
      <c r="B47" s="96" t="s">
        <v>83</v>
      </c>
      <c r="C47" s="97">
        <f>E13</f>
        <v>2130</v>
      </c>
      <c r="D47" s="95">
        <f t="shared" si="0"/>
        <v>1.8198906356801093E-2</v>
      </c>
      <c r="J47" s="94"/>
      <c r="K47" s="95"/>
    </row>
    <row r="48" spans="2:11" x14ac:dyDescent="0.25">
      <c r="B48" s="96" t="s">
        <v>84</v>
      </c>
      <c r="C48" s="97">
        <f>E14</f>
        <v>1798</v>
      </c>
      <c r="D48" s="95">
        <f t="shared" si="0"/>
        <v>1.536226930963773E-2</v>
      </c>
      <c r="J48" s="94"/>
      <c r="K48" s="95"/>
    </row>
    <row r="49" spans="2:11" x14ac:dyDescent="0.25">
      <c r="B49" s="96" t="s">
        <v>52</v>
      </c>
      <c r="C49" s="97">
        <f>E15</f>
        <v>3076</v>
      </c>
      <c r="D49" s="95">
        <f t="shared" si="0"/>
        <v>2.6281613123718389E-2</v>
      </c>
      <c r="J49" s="94"/>
      <c r="K49" s="95"/>
    </row>
    <row r="50" spans="2:11" x14ac:dyDescent="0.25">
      <c r="B50" s="96" t="s">
        <v>85</v>
      </c>
      <c r="C50" s="97">
        <f>E7</f>
        <v>356</v>
      </c>
      <c r="D50" s="95">
        <f t="shared" si="0"/>
        <v>3.041695146958305E-3</v>
      </c>
      <c r="J50" s="94"/>
      <c r="K50" s="95"/>
    </row>
    <row r="51" spans="2:11" x14ac:dyDescent="0.25">
      <c r="B51" s="96" t="s">
        <v>58</v>
      </c>
      <c r="C51" s="97">
        <f>E8+E10</f>
        <v>1361</v>
      </c>
      <c r="D51" s="95">
        <f t="shared" si="0"/>
        <v>1.1628503075871497E-2</v>
      </c>
      <c r="J51" s="94"/>
      <c r="K51" s="95"/>
    </row>
    <row r="52" spans="2:11" x14ac:dyDescent="0.25">
      <c r="B52" s="96" t="s">
        <v>55</v>
      </c>
      <c r="C52" s="97">
        <f>E6+E9</f>
        <v>12928</v>
      </c>
      <c r="D52" s="95">
        <f t="shared" si="0"/>
        <v>0.11045796308954203</v>
      </c>
      <c r="J52" s="94"/>
      <c r="K52" s="95"/>
    </row>
    <row r="53" spans="2:11" x14ac:dyDescent="0.25">
      <c r="B53" s="96" t="s">
        <v>86</v>
      </c>
      <c r="C53" s="97">
        <f>E23</f>
        <v>185</v>
      </c>
      <c r="D53" s="95">
        <f t="shared" si="0"/>
        <v>1.5806561859193439E-3</v>
      </c>
      <c r="J53" s="94"/>
      <c r="K53" s="95"/>
    </row>
    <row r="54" spans="2:11" ht="15.75" thickBot="1" x14ac:dyDescent="0.3">
      <c r="B54" s="98" t="s">
        <v>23</v>
      </c>
      <c r="C54" s="99">
        <f>E24</f>
        <v>117040</v>
      </c>
      <c r="D54" s="95">
        <f t="shared" si="0"/>
        <v>1</v>
      </c>
      <c r="J54" s="100"/>
      <c r="K54" s="100"/>
    </row>
    <row r="55" spans="2:11" x14ac:dyDescent="0.25">
      <c r="C55" s="100">
        <f>SUM(C41:C53)</f>
        <v>117040</v>
      </c>
      <c r="D55" s="100">
        <f>SUM(D41:D53)</f>
        <v>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1"/>
  <sheetViews>
    <sheetView workbookViewId="0">
      <selection activeCell="A120" sqref="A120:E120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75" t="s">
        <v>90</v>
      </c>
    </row>
    <row r="2" spans="1:8" x14ac:dyDescent="0.25">
      <c r="A2" t="s">
        <v>105</v>
      </c>
      <c r="F2" s="101"/>
      <c r="G2" s="101"/>
      <c r="H2" s="101"/>
    </row>
    <row r="4" spans="1:8" x14ac:dyDescent="0.25">
      <c r="B4" s="203">
        <v>45352</v>
      </c>
      <c r="C4" s="203">
        <v>44986</v>
      </c>
    </row>
    <row r="5" spans="1:8" x14ac:dyDescent="0.25">
      <c r="A5" t="s">
        <v>7</v>
      </c>
      <c r="B5" s="197">
        <v>0.30855482431826975</v>
      </c>
      <c r="C5" s="197">
        <v>0.29986996310107195</v>
      </c>
      <c r="E5" s="102"/>
      <c r="H5" s="103"/>
    </row>
    <row r="6" spans="1:8" x14ac:dyDescent="0.25">
      <c r="A6" t="s">
        <v>8</v>
      </c>
      <c r="B6" s="198">
        <v>0.11471168764274557</v>
      </c>
      <c r="C6" s="198">
        <v>0.10400204689849427</v>
      </c>
    </row>
    <row r="7" spans="1:8" x14ac:dyDescent="0.25">
      <c r="A7" t="s">
        <v>75</v>
      </c>
      <c r="B7" s="198">
        <v>7.5437697634659281E-2</v>
      </c>
      <c r="C7" s="198">
        <v>5.778610499815378E-2</v>
      </c>
    </row>
    <row r="8" spans="1:8" x14ac:dyDescent="0.25">
      <c r="A8" t="s">
        <v>76</v>
      </c>
      <c r="B8" s="198">
        <v>8.710062074277844E-2</v>
      </c>
      <c r="C8" s="198">
        <v>8.6672087426117692E-2</v>
      </c>
    </row>
    <row r="9" spans="1:8" x14ac:dyDescent="0.25">
      <c r="A9" t="s">
        <v>77</v>
      </c>
      <c r="B9" s="198">
        <v>6.2866573940012202E-2</v>
      </c>
      <c r="C9" s="198">
        <v>5.8320816973175593E-2</v>
      </c>
    </row>
    <row r="10" spans="1:8" x14ac:dyDescent="0.25">
      <c r="A10" t="s">
        <v>88</v>
      </c>
      <c r="B10" s="202">
        <v>4.1818863988803343E-2</v>
      </c>
      <c r="C10" s="202">
        <v>3.5907776545506857E-2</v>
      </c>
    </row>
    <row r="11" spans="1:8" x14ac:dyDescent="0.25">
      <c r="A11" t="s">
        <v>89</v>
      </c>
      <c r="B11" s="199">
        <v>0.11318711075</v>
      </c>
      <c r="C11" s="199">
        <v>0.103210916505</v>
      </c>
    </row>
    <row r="13" spans="1:8" x14ac:dyDescent="0.25">
      <c r="B13" s="90" t="s">
        <v>79</v>
      </c>
    </row>
    <row r="15" spans="1:8" ht="30" x14ac:dyDescent="0.25">
      <c r="C15" s="113">
        <f>B4</f>
        <v>45352</v>
      </c>
      <c r="D15" s="104" t="s">
        <v>89</v>
      </c>
      <c r="E15" s="113">
        <f>C4</f>
        <v>44986</v>
      </c>
      <c r="F15" s="104" t="s">
        <v>89</v>
      </c>
    </row>
    <row r="16" spans="1:8" x14ac:dyDescent="0.25">
      <c r="B16" t="s">
        <v>7</v>
      </c>
      <c r="C16" s="105">
        <f t="shared" ref="C16:C21" si="0">B5</f>
        <v>0.30855482431826975</v>
      </c>
      <c r="D16" s="105">
        <f>B11</f>
        <v>0.11318711075</v>
      </c>
      <c r="E16" s="105">
        <f t="shared" ref="E16:E21" si="1">C5</f>
        <v>0.29986996310107195</v>
      </c>
      <c r="F16" s="105">
        <f>C11</f>
        <v>0.103210916505</v>
      </c>
    </row>
    <row r="17" spans="2:6" x14ac:dyDescent="0.25">
      <c r="B17" t="s">
        <v>8</v>
      </c>
      <c r="C17" s="105">
        <f t="shared" si="0"/>
        <v>0.11471168764274557</v>
      </c>
      <c r="D17" s="105">
        <f>B11</f>
        <v>0.11318711075</v>
      </c>
      <c r="E17" s="105">
        <f t="shared" si="1"/>
        <v>0.10400204689849427</v>
      </c>
      <c r="F17" s="105">
        <f>C11</f>
        <v>0.103210916505</v>
      </c>
    </row>
    <row r="18" spans="2:6" x14ac:dyDescent="0.25">
      <c r="B18" t="s">
        <v>75</v>
      </c>
      <c r="C18" s="105">
        <f t="shared" si="0"/>
        <v>7.5437697634659281E-2</v>
      </c>
      <c r="D18" s="105">
        <f>B11</f>
        <v>0.11318711075</v>
      </c>
      <c r="E18" s="105">
        <f t="shared" si="1"/>
        <v>5.778610499815378E-2</v>
      </c>
      <c r="F18" s="105">
        <f>C11</f>
        <v>0.103210916505</v>
      </c>
    </row>
    <row r="19" spans="2:6" x14ac:dyDescent="0.25">
      <c r="B19" t="s">
        <v>76</v>
      </c>
      <c r="C19" s="105">
        <f t="shared" si="0"/>
        <v>8.710062074277844E-2</v>
      </c>
      <c r="D19" s="105">
        <f>B11</f>
        <v>0.11318711075</v>
      </c>
      <c r="E19" s="105">
        <f t="shared" si="1"/>
        <v>8.6672087426117692E-2</v>
      </c>
      <c r="F19" s="105">
        <f>C11</f>
        <v>0.103210916505</v>
      </c>
    </row>
    <row r="20" spans="2:6" x14ac:dyDescent="0.25">
      <c r="B20" t="s">
        <v>77</v>
      </c>
      <c r="C20" s="105">
        <f t="shared" si="0"/>
        <v>6.2866573940012202E-2</v>
      </c>
      <c r="D20" s="105">
        <f>B11</f>
        <v>0.11318711075</v>
      </c>
      <c r="E20" s="105">
        <f t="shared" si="1"/>
        <v>5.8320816973175593E-2</v>
      </c>
      <c r="F20" s="105">
        <f>C11</f>
        <v>0.103210916505</v>
      </c>
    </row>
    <row r="21" spans="2:6" x14ac:dyDescent="0.25">
      <c r="B21" t="s">
        <v>88</v>
      </c>
      <c r="C21" s="105">
        <f t="shared" si="0"/>
        <v>4.1818863988803343E-2</v>
      </c>
      <c r="D21" s="105">
        <f>B11</f>
        <v>0.11318711075</v>
      </c>
      <c r="E21" s="105">
        <f t="shared" si="1"/>
        <v>3.5907776545506857E-2</v>
      </c>
      <c r="F21" s="105">
        <f>C11</f>
        <v>0.103210916505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Barbara Habison</cp:lastModifiedBy>
  <cp:lastPrinted>2024-03-18T10:25:22Z</cp:lastPrinted>
  <dcterms:created xsi:type="dcterms:W3CDTF">2015-09-10T08:54:52Z</dcterms:created>
  <dcterms:modified xsi:type="dcterms:W3CDTF">2024-04-22T10:59:35Z</dcterms:modified>
</cp:coreProperties>
</file>