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<sst xmlns="http://schemas.openxmlformats.org/spreadsheetml/2006/main" count="207" uniqueCount="112">
  <si>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</si>
  <si>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</si>
  <si>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</si>
  <si>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</si>
  <si>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</si>
  <si>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</si>
  <si>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</si>
  <si>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</si>
  <si>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</si>
  <si>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</si>
  <si>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</si>
  <si>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</si>
  <si>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</si>
  <si>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</si>
  <si>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</si>
  <si>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</si>
  <si>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</si>
  <si>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</si>
  <si>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</si>
  <si>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</si>
  <si>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</si>
  <si>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</si>
  <si>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</si>
  <si>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</si>
  <si>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</si>
  <si>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</si>
  <si>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</si>
  <si>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</si>
  <si>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</si>
  <si>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</si>
  <si>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</si>
  <si>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</si>
  <si>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</si>
  <si>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</si>
  <si>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</si>
  <si>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</si>
  <si>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</si>
  <si>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</si>
  <si>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</si>
  <si>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</si>
  <si>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</si>
  <si>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</si>
  <si>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</si>
  <si>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</si>
  <si>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</si>
  <si>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</si>
  <si>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</si>
  <si>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</si>
  <si>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</si>
  <si>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</si>
  <si>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</si>
  <si>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</si>
  <si>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</si>
  <si>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</si>
  <si>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</si>
  <si>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</si>
  <si>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</si>
  <si>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</si>
  <si>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</si>
  <si>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</si>
  <si>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</si>
  <si>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</si>
  <si>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</si>
  <si>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</si>
  <si>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</si>
  <si>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</si>
  <si>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</si>
  <si>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</si>
  <si>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</si>
  <si>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</si>
  <si>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</si>
  <si>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</si>
  <si>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</si>
  <si>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</si>
  <si>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</si>
  <si>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</si>
  <si>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</si>
  <si>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</si>
  <si>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</si>
  <si>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</si>
  <si>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</si>
  <si>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</si>
  <si>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</si>
  <si>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</si>
  <si>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</si>
  <si>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</si>
  <si>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</si>
  <si>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</si>
  <si>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</si>
  <si>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</si>
  <si>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</si>
  <si>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</si>
  <si>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</si>
  <si>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</si>
  <si>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</si>
  <si>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</si>
  <si>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</si>
  <si>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</si>
  <si>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</si>
  <si>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</si>
  <si>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</si>
  <si>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</si>
  <si>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</si>
  <si>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</si>
  <si>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</si>
  <si>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</si>
  <si>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</si>
  <si>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</si>
  <si>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2023/May</t>
  </si>
  <si>
    <t>Männer und altern. Geschl.</t>
  </si>
  <si>
    <t>Bei der differenzierten Betrachtung arbeitsloser Personen nach Geschlecht zeigt sich ein Unterschied beim Anteil von Personen mit Pflichtschulausbildung (Männer: 48,8%, Frauen: 45,7%), noch deutlicher ist der Unterschied beim Anteil von Personen mit Lehrabschluss: 16,2% der arbeitslosen Frauen, aber 22,2% der arbeitslosen Männer haben eine Lehrausbildung absolviert.</t>
  </si>
  <si>
    <t>47,5% der arbeitslosen Personen hat lediglich Pflichtschulausbildung, 19,7% verfügen über einen Lehrabschluss; in Summe weisen 67,1% aller arbeitslosen Personen maximal Lehrausbildung auf. Personen mit Lehrabschluss sind allerdings im Vorteil: 28,6% der (sofort verfügbaren) offenen Stellen verlangt diese Qualifikation.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</si>
</sst>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1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44.590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0.45723256335501233</c:v>
                </c:pt>
                <c:pt idx="1">
                  <c:v>0.16239067055393586</c:v>
                </c:pt>
                <c:pt idx="2">
                  <c:v>5.2971518277640725E-2</c:v>
                </c:pt>
                <c:pt idx="3">
                  <c:v>9.8878672348060109E-2</c:v>
                </c:pt>
                <c:pt idx="4">
                  <c:v>6.6696568737385067E-2</c:v>
                </c:pt>
                <c:pt idx="5">
                  <c:v>0.15954249831800851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59.006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0.48767921906246825</c:v>
                </c:pt>
                <c:pt idx="1">
                  <c:v>0.22235026946412229</c:v>
                </c:pt>
                <c:pt idx="2">
                  <c:v>3.6758973663695217E-2</c:v>
                </c:pt>
                <c:pt idx="3">
                  <c:v>9.2109277022675656E-2</c:v>
                </c:pt>
                <c:pt idx="4">
                  <c:v>5.9638002914957799E-2</c:v>
                </c:pt>
                <c:pt idx="5">
                  <c:v>9.9888146968104941E-2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0.29403462261712437</c:v>
                </c:pt>
                <c:pt idx="1">
                  <c:v>0.10022088813462883</c:v>
                </c:pt>
                <c:pt idx="2">
                  <c:v>5.5902051208233335E-2</c:v>
                </c:pt>
                <c:pt idx="3">
                  <c:v>8.7073857190761286E-2</c:v>
                </c:pt>
                <c:pt idx="4">
                  <c:v>5.7419169852842081E-2</c:v>
                </c:pt>
                <c:pt idx="5">
                  <c:v>3.6503626739659102E-2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0.28504039658152075</c:v>
                </c:pt>
                <c:pt idx="1">
                  <c:v>0.10180170253827021</c:v>
                </c:pt>
                <c:pt idx="2">
                  <c:v>6.0095195407416709E-2</c:v>
                </c:pt>
                <c:pt idx="3">
                  <c:v>8.4312608216987939E-2</c:v>
                </c:pt>
                <c:pt idx="4">
                  <c:v>6.1474691592368395E-2</c:v>
                </c:pt>
                <c:pt idx="5">
                  <c:v>3.5204189137404113E-2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1.356973074994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0.101224678577</c:v>
                </c:pt>
                <c:pt idx="1">
                  <c:v>0.101224678577</c:v>
                </c:pt>
                <c:pt idx="2">
                  <c:v>0.101224678577</c:v>
                </c:pt>
                <c:pt idx="3">
                  <c:v>0.101224678577</c:v>
                </c:pt>
                <c:pt idx="4">
                  <c:v>0.101224678577</c:v>
                </c:pt>
                <c:pt idx="5">
                  <c:v>0.101224678577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6.8357301177162004E-3"/>
                  <c:y val="-1.71843463387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0.102239229451</c:v>
                </c:pt>
                <c:pt idx="1">
                  <c:v>0.102239229451</c:v>
                </c:pt>
                <c:pt idx="2">
                  <c:v>0.102239229451</c:v>
                </c:pt>
                <c:pt idx="3">
                  <c:v>0.102239229451</c:v>
                </c:pt>
                <c:pt idx="4">
                  <c:v>0.102239229451</c:v>
                </c:pt>
                <c:pt idx="5">
                  <c:v>0.102239229451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44.590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0.45723256335501233</c:v>
                </c:pt>
                <c:pt idx="1">
                  <c:v>0.16239067055393586</c:v>
                </c:pt>
                <c:pt idx="2">
                  <c:v>5.2971518277640725E-2</c:v>
                </c:pt>
                <c:pt idx="3">
                  <c:v>9.8878672348060109E-2</c:v>
                </c:pt>
                <c:pt idx="4">
                  <c:v>6.6696568737385067E-2</c:v>
                </c:pt>
                <c:pt idx="5">
                  <c:v>0.15954249831800851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59.006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0.48767921906246825</c:v>
                </c:pt>
                <c:pt idx="1">
                  <c:v>0.22235026946412229</c:v>
                </c:pt>
                <c:pt idx="2">
                  <c:v>3.6758973663695217E-2</c:v>
                </c:pt>
                <c:pt idx="3">
                  <c:v>9.2109277022675656E-2</c:v>
                </c:pt>
                <c:pt idx="4">
                  <c:v>5.9638002914957799E-2</c:v>
                </c:pt>
                <c:pt idx="5">
                  <c:v>9.9888146968104941E-2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0.29403462261712437</c:v>
                </c:pt>
                <c:pt idx="1">
                  <c:v>0.10022088813462883</c:v>
                </c:pt>
                <c:pt idx="2">
                  <c:v>5.5902051208233335E-2</c:v>
                </c:pt>
                <c:pt idx="3">
                  <c:v>8.7073857190761286E-2</c:v>
                </c:pt>
                <c:pt idx="4">
                  <c:v>5.7419169852842081E-2</c:v>
                </c:pt>
                <c:pt idx="5">
                  <c:v>3.6503626739659102E-2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0.28504039658152075</c:v>
                </c:pt>
                <c:pt idx="1">
                  <c:v>0.10180170253827021</c:v>
                </c:pt>
                <c:pt idx="2">
                  <c:v>6.0095195407416709E-2</c:v>
                </c:pt>
                <c:pt idx="3">
                  <c:v>8.4312608216987939E-2</c:v>
                </c:pt>
                <c:pt idx="4">
                  <c:v>6.1474691592368395E-2</c:v>
                </c:pt>
                <c:pt idx="5">
                  <c:v>3.5204189137404113E-2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2217014601239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0.101224678577</c:v>
                </c:pt>
                <c:pt idx="1">
                  <c:v>0.101224678577</c:v>
                </c:pt>
                <c:pt idx="2">
                  <c:v>0.101224678577</c:v>
                </c:pt>
                <c:pt idx="3">
                  <c:v>0.101224678577</c:v>
                </c:pt>
                <c:pt idx="4">
                  <c:v>0.101224678577</c:v>
                </c:pt>
                <c:pt idx="5">
                  <c:v>0.101224678577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1.424853072410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0.102239229451</c:v>
                </c:pt>
                <c:pt idx="1">
                  <c:v>0.102239229451</c:v>
                </c:pt>
                <c:pt idx="2">
                  <c:v>0.102239229451</c:v>
                </c:pt>
                <c:pt idx="3">
                  <c:v>0.102239229451</c:v>
                </c:pt>
                <c:pt idx="4">
                  <c:v>0.102239229451</c:v>
                </c:pt>
                <c:pt idx="5">
                  <c:v>0.102239229451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34637</xdr:colOff>
      <xdr:row>97</xdr:row>
      <xdr:rowOff>147203</xdr:rowOff>
    </xdr:from>
    <xdr:to>
      <xdr:col>4</xdr:col>
      <xdr:colOff>691436</xdr:colOff>
      <xdr:row>116</xdr:row>
      <xdr:rowOff>129887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637" y="21171476"/>
          <a:ext cx="5791640" cy="360218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abSelected="1" topLeftCell="A93" zoomScale="110" zoomScaleNormal="110" workbookViewId="0">
      <selection activeCell="G99" sqref="G99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5" t="s">
        <v>96</v>
      </c>
      <c r="B1" s="44"/>
      <c r="C1" s="44"/>
      <c r="D1" s="44"/>
      <c r="E1" s="44"/>
    </row>
    <row r="2" spans="1:5" ht="21" x14ac:dyDescent="0.35">
      <c r="A2" s="205"/>
      <c r="B2" s="115">
        <f>Diagramm_ALQ!B4</f>
        <v>45047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8" t="s">
        <v>107</v>
      </c>
      <c r="B5" s="208"/>
      <c r="C5" s="208"/>
      <c r="D5" s="208"/>
      <c r="E5" s="208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103596</v>
      </c>
      <c r="C12" s="67"/>
      <c r="D12" s="66">
        <f>DWH!F5</f>
        <v>5785</v>
      </c>
      <c r="E12" s="106">
        <f>DWH!G5</f>
        <v>5.91446769790719E-2</v>
      </c>
    </row>
    <row r="13" spans="1:5" s="61" customFormat="1" ht="15.75" x14ac:dyDescent="0.25">
      <c r="A13" s="63" t="s">
        <v>16</v>
      </c>
      <c r="B13" s="69">
        <f>DWH!E6</f>
        <v>44590</v>
      </c>
      <c r="C13" s="70"/>
      <c r="D13" s="69">
        <f>DWH!F6</f>
        <v>2431</v>
      </c>
      <c r="E13" s="107">
        <f>DWH!G6</f>
        <v>5.7662658032685797E-2</v>
      </c>
    </row>
    <row r="14" spans="1:5" s="61" customFormat="1" ht="15.75" x14ac:dyDescent="0.25">
      <c r="A14" s="63" t="s">
        <v>17</v>
      </c>
      <c r="B14" s="69">
        <f>DWH!E7</f>
        <v>59006</v>
      </c>
      <c r="C14" s="70"/>
      <c r="D14" s="69">
        <f>DWH!F7</f>
        <v>3354</v>
      </c>
      <c r="E14" s="107">
        <f>DWH!G7</f>
        <v>6.0267375835549503E-2</v>
      </c>
    </row>
    <row r="15" spans="1:5" s="61" customFormat="1" ht="15.75" x14ac:dyDescent="0.25">
      <c r="A15" s="64" t="s">
        <v>18</v>
      </c>
      <c r="B15" s="66">
        <f>DWH!B5</f>
        <v>918036</v>
      </c>
      <c r="C15" s="67"/>
      <c r="D15" s="66">
        <f>DWH!C5</f>
        <v>18433</v>
      </c>
      <c r="E15" s="106">
        <f>DWH!D5</f>
        <v>2.0490149543743199E-2</v>
      </c>
    </row>
    <row r="16" spans="1:5" s="61" customFormat="1" ht="15.75" x14ac:dyDescent="0.25">
      <c r="A16" s="63" t="s">
        <v>16</v>
      </c>
      <c r="B16" s="69">
        <f>DWH!B6</f>
        <v>442790</v>
      </c>
      <c r="C16" s="70"/>
      <c r="D16" s="69">
        <f>DWH!C6</f>
        <v>9048</v>
      </c>
      <c r="E16" s="107">
        <f>DWH!D6</f>
        <v>2.08603271068976E-2</v>
      </c>
    </row>
    <row r="17" spans="1:5" s="61" customFormat="1" ht="15.75" x14ac:dyDescent="0.25">
      <c r="A17" s="63" t="s">
        <v>17</v>
      </c>
      <c r="B17" s="69">
        <f>DWH!B7</f>
        <v>475246</v>
      </c>
      <c r="C17" s="70"/>
      <c r="D17" s="69">
        <f>DWH!C7</f>
        <v>9385</v>
      </c>
      <c r="E17" s="107">
        <f>DWH!D7</f>
        <v>2.0145494042214301E-2</v>
      </c>
    </row>
    <row r="18" spans="1:5" s="61" customFormat="1" ht="15.75" x14ac:dyDescent="0.25">
      <c r="A18" s="64" t="s">
        <v>19</v>
      </c>
      <c r="B18" s="68">
        <f>DWH!H5</f>
        <v>0.101402461943244</v>
      </c>
      <c r="C18" s="67"/>
      <c r="D18" s="68">
        <f>DWH!I5</f>
        <v>3.33786690046312E-3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9.1489187081948406E-2</v>
      </c>
      <c r="C19" s="70"/>
      <c r="D19" s="71">
        <f>DWH!I6</f>
        <v>2.9014345872068201E-3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0.11044600675336699</v>
      </c>
      <c r="C20" s="70"/>
      <c r="D20" s="71">
        <f>DWH!I7</f>
        <v>3.7334224074353898E-3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10" t="s">
        <v>21</v>
      </c>
      <c r="C25" s="210"/>
      <c r="D25" s="210" t="s">
        <v>22</v>
      </c>
      <c r="E25" s="210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103596</v>
      </c>
      <c r="C29" s="189">
        <f>DWH!E24</f>
        <v>1</v>
      </c>
      <c r="D29" s="188">
        <f>DWH!B41</f>
        <v>17798</v>
      </c>
      <c r="E29" s="190">
        <f>DWH!E41</f>
        <v>1</v>
      </c>
    </row>
    <row r="30" spans="1:5" x14ac:dyDescent="0.25">
      <c r="A30" s="191" t="s">
        <v>25</v>
      </c>
      <c r="B30" s="192">
        <f>DWH!B12</f>
        <v>49164</v>
      </c>
      <c r="C30" s="193">
        <f>DWH!E12</f>
        <v>0.47457430788833543</v>
      </c>
      <c r="D30" s="192">
        <f>DWH!B29</f>
        <v>7251</v>
      </c>
      <c r="E30" s="194">
        <f>DWH!E29</f>
        <v>0.40740532644117317</v>
      </c>
    </row>
    <row r="31" spans="1:5" s="42" customFormat="1" x14ac:dyDescent="0.2">
      <c r="A31" s="195" t="s">
        <v>26</v>
      </c>
      <c r="B31" s="192">
        <f>DWH!B13</f>
        <v>20361</v>
      </c>
      <c r="C31" s="193">
        <f>DWH!E13</f>
        <v>0.19654233754199005</v>
      </c>
      <c r="D31" s="192">
        <f>DWH!B30</f>
        <v>5084</v>
      </c>
      <c r="E31" s="194">
        <f>DWH!E30</f>
        <v>0.28565007304191481</v>
      </c>
    </row>
    <row r="32" spans="1:5" x14ac:dyDescent="0.25">
      <c r="A32" s="191" t="s">
        <v>27</v>
      </c>
      <c r="B32" s="192">
        <f>DWH!B14</f>
        <v>577</v>
      </c>
      <c r="C32" s="193">
        <f>DWH!E14</f>
        <v>5.5697131163365381E-3</v>
      </c>
      <c r="D32" s="192">
        <f>DWH!B31</f>
        <v>37</v>
      </c>
      <c r="E32" s="194">
        <f>DWH!E31</f>
        <v>2.0788852680076412E-3</v>
      </c>
    </row>
    <row r="33" spans="1:8" x14ac:dyDescent="0.25">
      <c r="A33" s="191" t="s">
        <v>28</v>
      </c>
      <c r="B33" s="192">
        <f>DWH!B15</f>
        <v>1765</v>
      </c>
      <c r="C33" s="193">
        <f>DWH!E15</f>
        <v>1.703733734893239E-2</v>
      </c>
      <c r="D33" s="192">
        <f>DWH!B32</f>
        <v>87</v>
      </c>
      <c r="E33" s="194">
        <f>DWH!E32</f>
        <v>4.8881896842341835E-3</v>
      </c>
    </row>
    <row r="34" spans="1:8" x14ac:dyDescent="0.25">
      <c r="A34" s="191" t="s">
        <v>29</v>
      </c>
      <c r="B34" s="192">
        <f>DWH!B16</f>
        <v>2189</v>
      </c>
      <c r="C34" s="193">
        <f>DWH!E16</f>
        <v>2.1130159465616433E-2</v>
      </c>
      <c r="D34" s="192">
        <f>DWH!B33</f>
        <v>1382</v>
      </c>
      <c r="E34" s="194">
        <f>DWH!E33</f>
        <v>7.7649174064501628E-2</v>
      </c>
    </row>
    <row r="35" spans="1:8" x14ac:dyDescent="0.25">
      <c r="A35" s="191" t="s">
        <v>30</v>
      </c>
      <c r="B35" s="192">
        <f>DWH!B17</f>
        <v>9844</v>
      </c>
      <c r="C35" s="193">
        <f>DWH!E17</f>
        <v>9.50229738599946E-2</v>
      </c>
      <c r="D35" s="192">
        <f>DWH!B34</f>
        <v>134</v>
      </c>
      <c r="E35" s="194">
        <f>DWH!E34</f>
        <v>7.5289358354871331E-3</v>
      </c>
    </row>
    <row r="36" spans="1:8" x14ac:dyDescent="0.25">
      <c r="A36" s="191" t="s">
        <v>31</v>
      </c>
      <c r="B36" s="192">
        <f>DWH!B18</f>
        <v>1877</v>
      </c>
      <c r="C36" s="193">
        <f>DWH!E18</f>
        <v>1.8118460172207421E-2</v>
      </c>
      <c r="D36" s="192">
        <f>DWH!B35</f>
        <v>764</v>
      </c>
      <c r="E36" s="194">
        <f>DWH!E35</f>
        <v>4.2926171479941565E-2</v>
      </c>
      <c r="H36" s="204"/>
    </row>
    <row r="37" spans="1:8" x14ac:dyDescent="0.25">
      <c r="A37" s="191" t="s">
        <v>32</v>
      </c>
      <c r="B37" s="192">
        <f>DWH!B19</f>
        <v>1723</v>
      </c>
      <c r="C37" s="193">
        <f>DWH!E19</f>
        <v>1.6631916290204257E-2</v>
      </c>
      <c r="D37" s="192">
        <f>DWH!B36</f>
        <v>392</v>
      </c>
      <c r="E37" s="194">
        <f>DWH!E36</f>
        <v>2.2024946623216093E-2</v>
      </c>
    </row>
    <row r="38" spans="1:8" x14ac:dyDescent="0.25">
      <c r="A38" s="191" t="s">
        <v>33</v>
      </c>
      <c r="B38" s="192">
        <f>DWH!B20</f>
        <v>2893</v>
      </c>
      <c r="C38" s="193">
        <f>DWH!E20</f>
        <v>2.7925788640488048E-2</v>
      </c>
      <c r="D38" s="192">
        <f>DWH!B37</f>
        <v>1184</v>
      </c>
      <c r="E38" s="194">
        <f>DWH!E37</f>
        <v>6.6524328576244518E-2</v>
      </c>
    </row>
    <row r="39" spans="1:8" x14ac:dyDescent="0.25">
      <c r="A39" s="191" t="s">
        <v>34</v>
      </c>
      <c r="B39" s="192">
        <f>DWH!B21</f>
        <v>314</v>
      </c>
      <c r="C39" s="193">
        <f>DWH!E21</f>
        <v>3.0310050581103518E-3</v>
      </c>
      <c r="D39" s="192">
        <f>DWH!B38</f>
        <v>92</v>
      </c>
      <c r="E39" s="194">
        <f>DWH!E38</f>
        <v>5.1691201258568381E-3</v>
      </c>
    </row>
    <row r="40" spans="1:8" x14ac:dyDescent="0.25">
      <c r="A40" s="191" t="s">
        <v>35</v>
      </c>
      <c r="B40" s="192">
        <f>DWH!B22</f>
        <v>1162</v>
      </c>
      <c r="C40" s="193">
        <f>DWH!E22</f>
        <v>1.1216649291478436E-2</v>
      </c>
      <c r="D40" s="192">
        <f>DWH!B39</f>
        <v>552</v>
      </c>
      <c r="E40" s="194">
        <f>DWH!E39</f>
        <v>3.1014720755141029E-2</v>
      </c>
    </row>
    <row r="41" spans="1:8" ht="26.25" x14ac:dyDescent="0.25">
      <c r="A41" s="196" t="s">
        <v>105</v>
      </c>
      <c r="B41" s="192">
        <f>DWH!B23</f>
        <v>11532</v>
      </c>
      <c r="C41" s="197">
        <f>DWH!E23</f>
        <v>0.1113170392679254</v>
      </c>
      <c r="D41" s="192">
        <f>DWH!B40</f>
        <v>839</v>
      </c>
      <c r="E41" s="198">
        <f>DWH!E40</f>
        <v>4.7140128104281379E-2</v>
      </c>
    </row>
    <row r="43" spans="1:8" ht="61.5" customHeight="1" x14ac:dyDescent="0.25">
      <c r="A43" s="209" t="s">
        <v>111</v>
      </c>
      <c r="B43" s="209"/>
      <c r="C43" s="209"/>
      <c r="D43" s="209"/>
      <c r="E43" s="209"/>
    </row>
    <row r="46" spans="1:8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9" t="s">
        <v>110</v>
      </c>
      <c r="B68" s="209"/>
      <c r="C68" s="209"/>
      <c r="D68" s="209"/>
      <c r="E68" s="209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6" t="s">
        <v>101</v>
      </c>
      <c r="B120" s="206"/>
      <c r="C120" s="206"/>
      <c r="D120" s="206"/>
      <c r="E120" s="206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6" t="s">
        <v>102</v>
      </c>
      <c r="B124" s="206"/>
      <c r="C124" s="206"/>
      <c r="D124" s="206"/>
      <c r="E124" s="206"/>
    </row>
    <row r="125" spans="1:5" ht="31.5" customHeight="1" x14ac:dyDescent="0.25">
      <c r="A125" s="207" t="s">
        <v>103</v>
      </c>
      <c r="B125" s="207"/>
      <c r="C125" s="207"/>
      <c r="D125" s="207"/>
      <c r="E125" s="207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activeCell="B3" sqref="B3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918036</v>
      </c>
      <c r="C5" s="7">
        <v>18433</v>
      </c>
      <c r="D5" s="6">
        <v>2.0490149543743199E-2</v>
      </c>
      <c r="E5" s="20">
        <v>103596</v>
      </c>
      <c r="F5" s="7">
        <v>5785</v>
      </c>
      <c r="G5" s="6">
        <v>5.91446769790719E-2</v>
      </c>
      <c r="H5" s="18">
        <v>0.101402461943244</v>
      </c>
      <c r="I5" s="17">
        <v>3.33786690046312E-3</v>
      </c>
    </row>
    <row r="6" spans="1:9" x14ac:dyDescent="0.25">
      <c r="A6" s="1" t="s">
        <v>4</v>
      </c>
      <c r="B6" s="9">
        <v>442790</v>
      </c>
      <c r="C6" s="8">
        <v>9048</v>
      </c>
      <c r="D6" s="21">
        <v>2.08603271068976E-2</v>
      </c>
      <c r="E6" s="8">
        <v>44590</v>
      </c>
      <c r="F6" s="8">
        <v>2431</v>
      </c>
      <c r="G6" s="21">
        <v>5.7662658032685797E-2</v>
      </c>
      <c r="H6" s="19">
        <v>9.1489187081948406E-2</v>
      </c>
      <c r="I6" s="15">
        <v>2.9014345872068201E-3</v>
      </c>
    </row>
    <row r="7" spans="1:9" x14ac:dyDescent="0.25">
      <c r="A7" s="1" t="s">
        <v>109</v>
      </c>
      <c r="B7" s="9">
        <v>475246</v>
      </c>
      <c r="C7" s="8">
        <v>9385</v>
      </c>
      <c r="D7" s="21">
        <v>2.0145494042214301E-2</v>
      </c>
      <c r="E7" s="8">
        <v>59006</v>
      </c>
      <c r="F7" s="8">
        <v>3354</v>
      </c>
      <c r="G7" s="21">
        <v>6.0267375835549503E-2</v>
      </c>
      <c r="H7" s="19">
        <v>0.11044600675336699</v>
      </c>
      <c r="I7" s="15">
        <v>3.7334224074353898E-3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49164</v>
      </c>
      <c r="C12" s="30">
        <v>2490</v>
      </c>
      <c r="D12" s="117">
        <v>5.3348759480652999E-2</v>
      </c>
      <c r="E12" s="111">
        <f>B12/$B$24</f>
        <v>0.47457430788833543</v>
      </c>
    </row>
    <row r="13" spans="1:9" x14ac:dyDescent="0.25">
      <c r="A13" s="3" t="s">
        <v>8</v>
      </c>
      <c r="B13" s="34">
        <v>20361</v>
      </c>
      <c r="C13" s="29">
        <v>-150</v>
      </c>
      <c r="D13" s="118">
        <v>-7.3131490419774802E-3</v>
      </c>
      <c r="E13" s="112">
        <f t="shared" ref="E13:E24" si="0">B13/$B$24</f>
        <v>0.19654233754199005</v>
      </c>
    </row>
    <row r="14" spans="1:9" x14ac:dyDescent="0.25">
      <c r="A14" s="3" t="s">
        <v>47</v>
      </c>
      <c r="B14" s="34">
        <v>577</v>
      </c>
      <c r="C14" s="29">
        <v>19</v>
      </c>
      <c r="D14" s="118">
        <v>3.4050179211469501E-2</v>
      </c>
      <c r="E14" s="112">
        <f t="shared" si="0"/>
        <v>5.5697131163365381E-3</v>
      </c>
    </row>
    <row r="15" spans="1:9" x14ac:dyDescent="0.25">
      <c r="A15" s="3" t="s">
        <v>48</v>
      </c>
      <c r="B15" s="34">
        <v>1765</v>
      </c>
      <c r="C15" s="29">
        <v>74</v>
      </c>
      <c r="D15" s="118">
        <v>4.3761088113542297E-2</v>
      </c>
      <c r="E15" s="112">
        <f t="shared" si="0"/>
        <v>1.703733734893239E-2</v>
      </c>
    </row>
    <row r="16" spans="1:9" x14ac:dyDescent="0.25">
      <c r="A16" s="3" t="s">
        <v>49</v>
      </c>
      <c r="B16" s="34">
        <v>2189</v>
      </c>
      <c r="C16" s="29">
        <v>160</v>
      </c>
      <c r="D16" s="118">
        <v>7.8856579595859996E-2</v>
      </c>
      <c r="E16" s="111">
        <f t="shared" si="0"/>
        <v>2.1130159465616433E-2</v>
      </c>
    </row>
    <row r="17" spans="1:5" x14ac:dyDescent="0.25">
      <c r="A17" s="3" t="s">
        <v>50</v>
      </c>
      <c r="B17" s="34">
        <v>9844</v>
      </c>
      <c r="C17" s="29">
        <v>1217</v>
      </c>
      <c r="D17" s="118">
        <v>0.14106873768401501</v>
      </c>
      <c r="E17" s="112">
        <f t="shared" si="0"/>
        <v>9.50229738599946E-2</v>
      </c>
    </row>
    <row r="18" spans="1:5" x14ac:dyDescent="0.25">
      <c r="A18" s="3" t="s">
        <v>51</v>
      </c>
      <c r="B18" s="34">
        <v>1877</v>
      </c>
      <c r="C18" s="29">
        <v>45</v>
      </c>
      <c r="D18" s="118">
        <v>2.4563318777292599E-2</v>
      </c>
      <c r="E18" s="112">
        <f t="shared" si="0"/>
        <v>1.8118460172207421E-2</v>
      </c>
    </row>
    <row r="19" spans="1:5" x14ac:dyDescent="0.25">
      <c r="A19" s="3" t="s">
        <v>52</v>
      </c>
      <c r="B19" s="34">
        <v>1723</v>
      </c>
      <c r="C19" s="29">
        <v>78</v>
      </c>
      <c r="D19" s="118">
        <v>4.7416413373860197E-2</v>
      </c>
      <c r="E19" s="112">
        <f t="shared" si="0"/>
        <v>1.6631916290204257E-2</v>
      </c>
    </row>
    <row r="20" spans="1:5" x14ac:dyDescent="0.25">
      <c r="A20" s="22" t="s">
        <v>53</v>
      </c>
      <c r="B20" s="33">
        <v>2893</v>
      </c>
      <c r="C20" s="27">
        <v>60</v>
      </c>
      <c r="D20" s="119">
        <v>2.1178962230850699E-2</v>
      </c>
      <c r="E20" s="111">
        <f t="shared" si="0"/>
        <v>2.7925788640488048E-2</v>
      </c>
    </row>
    <row r="21" spans="1:5" x14ac:dyDescent="0.25">
      <c r="A21" s="24" t="s">
        <v>54</v>
      </c>
      <c r="B21" s="32">
        <v>314</v>
      </c>
      <c r="C21" s="26">
        <v>2</v>
      </c>
      <c r="D21" s="120">
        <v>6.41025641025641E-3</v>
      </c>
      <c r="E21" s="112">
        <f t="shared" si="0"/>
        <v>3.0310050581103518E-3</v>
      </c>
    </row>
    <row r="22" spans="1:5" x14ac:dyDescent="0.25">
      <c r="A22" s="3" t="s">
        <v>55</v>
      </c>
      <c r="B22" s="31">
        <v>1162</v>
      </c>
      <c r="C22" s="25">
        <v>163</v>
      </c>
      <c r="D22" s="121">
        <v>0.16316316316316301</v>
      </c>
      <c r="E22" s="112">
        <f t="shared" si="0"/>
        <v>1.1216649291478436E-2</v>
      </c>
    </row>
    <row r="23" spans="1:5" x14ac:dyDescent="0.25">
      <c r="A23" s="3" t="s">
        <v>56</v>
      </c>
      <c r="B23" s="28">
        <v>11532</v>
      </c>
      <c r="C23" s="116">
        <v>1587</v>
      </c>
      <c r="D23" s="118">
        <v>0.15957767722473601</v>
      </c>
      <c r="E23" s="112">
        <f t="shared" si="0"/>
        <v>0.1113170392679254</v>
      </c>
    </row>
    <row r="24" spans="1:5" x14ac:dyDescent="0.25">
      <c r="A24" s="3" t="s">
        <v>11</v>
      </c>
      <c r="B24" s="28">
        <v>103596</v>
      </c>
      <c r="C24" s="116">
        <v>5785</v>
      </c>
      <c r="D24" s="118">
        <v>5.91446769790719E-2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7251</v>
      </c>
      <c r="C29" s="135">
        <v>-1101</v>
      </c>
      <c r="D29" s="141">
        <v>-0.13182471264367801</v>
      </c>
      <c r="E29" s="111">
        <f>B29/$B$41</f>
        <v>0.40740532644117317</v>
      </c>
    </row>
    <row r="30" spans="1:5" x14ac:dyDescent="0.25">
      <c r="A30" s="122" t="s">
        <v>8</v>
      </c>
      <c r="B30" s="130">
        <v>5084</v>
      </c>
      <c r="C30" s="136">
        <v>-1023</v>
      </c>
      <c r="D30" s="142">
        <v>-0.16751269035533001</v>
      </c>
      <c r="E30" s="112">
        <f t="shared" ref="E30:E41" si="1">B30/$B$41</f>
        <v>0.28565007304191481</v>
      </c>
    </row>
    <row r="31" spans="1:5" x14ac:dyDescent="0.25">
      <c r="A31" s="122" t="s">
        <v>47</v>
      </c>
      <c r="B31" s="130">
        <v>37</v>
      </c>
      <c r="C31" s="136">
        <v>-76</v>
      </c>
      <c r="D31" s="142">
        <v>-0.67256637168141598</v>
      </c>
      <c r="E31" s="112">
        <f t="shared" si="1"/>
        <v>2.0788852680076412E-3</v>
      </c>
    </row>
    <row r="32" spans="1:5" x14ac:dyDescent="0.25">
      <c r="A32" s="122" t="s">
        <v>48</v>
      </c>
      <c r="B32" s="130">
        <v>87</v>
      </c>
      <c r="C32" s="136">
        <v>-90</v>
      </c>
      <c r="D32" s="142">
        <v>-0.50847457627118597</v>
      </c>
      <c r="E32" s="112">
        <f t="shared" si="1"/>
        <v>4.8881896842341835E-3</v>
      </c>
    </row>
    <row r="33" spans="1:5" x14ac:dyDescent="0.25">
      <c r="A33" s="122" t="s">
        <v>49</v>
      </c>
      <c r="B33" s="130">
        <v>1382</v>
      </c>
      <c r="C33" s="136">
        <v>86</v>
      </c>
      <c r="D33" s="142">
        <v>6.6358024691358E-2</v>
      </c>
      <c r="E33" s="111">
        <f t="shared" si="1"/>
        <v>7.7649174064501628E-2</v>
      </c>
    </row>
    <row r="34" spans="1:5" x14ac:dyDescent="0.25">
      <c r="A34" s="122" t="s">
        <v>50</v>
      </c>
      <c r="B34" s="130">
        <v>134</v>
      </c>
      <c r="C34" s="136">
        <v>42</v>
      </c>
      <c r="D34" s="142">
        <v>0.45652173913043498</v>
      </c>
      <c r="E34" s="112">
        <f t="shared" si="1"/>
        <v>7.5289358354871331E-3</v>
      </c>
    </row>
    <row r="35" spans="1:5" x14ac:dyDescent="0.25">
      <c r="A35" s="122" t="s">
        <v>51</v>
      </c>
      <c r="B35" s="130">
        <v>764</v>
      </c>
      <c r="C35" s="136">
        <v>-147</v>
      </c>
      <c r="D35" s="142">
        <v>-0.16136114160263401</v>
      </c>
      <c r="E35" s="112">
        <f t="shared" si="1"/>
        <v>4.2926171479941565E-2</v>
      </c>
    </row>
    <row r="36" spans="1:5" x14ac:dyDescent="0.25">
      <c r="A36" s="122" t="s">
        <v>52</v>
      </c>
      <c r="B36" s="130">
        <v>392</v>
      </c>
      <c r="C36" s="136">
        <v>-74</v>
      </c>
      <c r="D36" s="142">
        <v>-0.15879828326180301</v>
      </c>
      <c r="E36" s="112">
        <f t="shared" si="1"/>
        <v>2.2024946623216093E-2</v>
      </c>
    </row>
    <row r="37" spans="1:5" x14ac:dyDescent="0.25">
      <c r="A37" s="125" t="s">
        <v>53</v>
      </c>
      <c r="B37" s="131">
        <v>1184</v>
      </c>
      <c r="C37" s="137">
        <v>300</v>
      </c>
      <c r="D37" s="143">
        <v>0.33936651583710398</v>
      </c>
      <c r="E37" s="111">
        <f t="shared" si="1"/>
        <v>6.6524328576244518E-2</v>
      </c>
    </row>
    <row r="38" spans="1:5" x14ac:dyDescent="0.25">
      <c r="A38" s="128" t="s">
        <v>54</v>
      </c>
      <c r="B38" s="132">
        <v>92</v>
      </c>
      <c r="C38" s="138">
        <v>40</v>
      </c>
      <c r="D38" s="144">
        <v>0.76923076923076905</v>
      </c>
      <c r="E38" s="112">
        <f t="shared" si="1"/>
        <v>5.1691201258568381E-3</v>
      </c>
    </row>
    <row r="39" spans="1:5" x14ac:dyDescent="0.25">
      <c r="A39" s="122" t="s">
        <v>59</v>
      </c>
      <c r="B39" s="133">
        <v>552</v>
      </c>
      <c r="C39" s="139">
        <v>-297</v>
      </c>
      <c r="D39" s="145">
        <v>-0.34982332155476997</v>
      </c>
      <c r="E39" s="112">
        <f t="shared" si="1"/>
        <v>3.1014720755141029E-2</v>
      </c>
    </row>
    <row r="40" spans="1:5" x14ac:dyDescent="0.25">
      <c r="A40" s="122" t="s">
        <v>56</v>
      </c>
      <c r="B40" s="134">
        <v>839</v>
      </c>
      <c r="C40" s="140">
        <v>123</v>
      </c>
      <c r="D40" s="142">
        <v>0.17178770949720701</v>
      </c>
      <c r="E40" s="112">
        <f t="shared" si="1"/>
        <v>4.7140128104281379E-2</v>
      </c>
    </row>
    <row r="41" spans="1:5" x14ac:dyDescent="0.25">
      <c r="A41" s="122" t="s">
        <v>11</v>
      </c>
      <c r="B41" s="134">
        <v>17798</v>
      </c>
      <c r="C41" s="140">
        <v>-2217</v>
      </c>
      <c r="D41" s="142">
        <v>-0.110766924806395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109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4902</v>
      </c>
      <c r="D46" s="166">
        <v>3953</v>
      </c>
      <c r="E46" s="174">
        <v>8855</v>
      </c>
    </row>
    <row r="47" spans="1:5" x14ac:dyDescent="0.25">
      <c r="A47" s="40"/>
      <c r="B47" s="149" t="s">
        <v>62</v>
      </c>
      <c r="C47" s="159">
        <v>170</v>
      </c>
      <c r="D47" s="167">
        <v>144</v>
      </c>
      <c r="E47" s="175">
        <v>314</v>
      </c>
    </row>
    <row r="48" spans="1:5" x14ac:dyDescent="0.25">
      <c r="A48" s="40"/>
      <c r="B48" s="149" t="s">
        <v>59</v>
      </c>
      <c r="C48" s="159">
        <v>447</v>
      </c>
      <c r="D48" s="167">
        <v>374</v>
      </c>
      <c r="E48" s="175">
        <v>821</v>
      </c>
    </row>
    <row r="49" spans="1:5" x14ac:dyDescent="0.25">
      <c r="A49" s="40"/>
      <c r="B49" s="149" t="s">
        <v>63</v>
      </c>
      <c r="C49" s="159">
        <v>1412</v>
      </c>
      <c r="D49" s="167">
        <v>1265</v>
      </c>
      <c r="E49" s="175">
        <v>2677</v>
      </c>
    </row>
    <row r="50" spans="1:5" x14ac:dyDescent="0.25">
      <c r="A50" s="40"/>
      <c r="B50" s="154" t="s">
        <v>64</v>
      </c>
      <c r="C50" s="159">
        <v>183</v>
      </c>
      <c r="D50" s="167">
        <v>158</v>
      </c>
      <c r="E50" s="175">
        <v>341</v>
      </c>
    </row>
    <row r="51" spans="1:5" x14ac:dyDescent="0.25">
      <c r="A51" s="40"/>
      <c r="B51" s="156" t="s">
        <v>2</v>
      </c>
      <c r="C51" s="160">
        <v>7114</v>
      </c>
      <c r="D51" s="168">
        <v>5894</v>
      </c>
      <c r="E51" s="168">
        <v>13008</v>
      </c>
    </row>
    <row r="52" spans="1:5" x14ac:dyDescent="0.25">
      <c r="A52" s="147" t="s">
        <v>10</v>
      </c>
      <c r="B52" s="151" t="s">
        <v>65</v>
      </c>
      <c r="C52" s="161">
        <v>4409</v>
      </c>
      <c r="D52" s="169">
        <v>5435</v>
      </c>
      <c r="E52" s="175">
        <v>9844</v>
      </c>
    </row>
    <row r="53" spans="1:5" x14ac:dyDescent="0.25">
      <c r="A53" s="40"/>
      <c r="B53" s="149" t="s">
        <v>66</v>
      </c>
      <c r="C53" s="159">
        <v>360</v>
      </c>
      <c r="D53" s="167">
        <v>1517</v>
      </c>
      <c r="E53" s="175">
        <v>1877</v>
      </c>
    </row>
    <row r="54" spans="1:5" x14ac:dyDescent="0.25">
      <c r="A54" s="40"/>
      <c r="B54" s="149" t="s">
        <v>67</v>
      </c>
      <c r="C54" s="159">
        <v>1008</v>
      </c>
      <c r="D54" s="167">
        <v>715</v>
      </c>
      <c r="E54" s="175">
        <v>1723</v>
      </c>
    </row>
    <row r="55" spans="1:5" x14ac:dyDescent="0.25">
      <c r="A55" s="40"/>
      <c r="B55" s="154" t="s">
        <v>68</v>
      </c>
      <c r="C55" s="159">
        <v>1606</v>
      </c>
      <c r="D55" s="167">
        <v>1287</v>
      </c>
      <c r="E55" s="175">
        <v>2893</v>
      </c>
    </row>
    <row r="56" spans="1:5" x14ac:dyDescent="0.25">
      <c r="A56" s="40"/>
      <c r="B56" s="156" t="s">
        <v>10</v>
      </c>
      <c r="C56" s="160">
        <v>7383</v>
      </c>
      <c r="D56" s="168">
        <v>8954</v>
      </c>
      <c r="E56" s="168">
        <v>16337</v>
      </c>
    </row>
    <row r="57" spans="1:5" x14ac:dyDescent="0.25">
      <c r="A57" s="147" t="s">
        <v>9</v>
      </c>
      <c r="B57" s="151" t="s">
        <v>69</v>
      </c>
      <c r="C57" s="161">
        <v>1228</v>
      </c>
      <c r="D57" s="169">
        <v>961</v>
      </c>
      <c r="E57" s="175">
        <v>2189</v>
      </c>
    </row>
    <row r="58" spans="1:5" x14ac:dyDescent="0.25">
      <c r="A58" s="40"/>
      <c r="B58" s="149" t="s">
        <v>70</v>
      </c>
      <c r="C58" s="159">
        <v>1029</v>
      </c>
      <c r="D58" s="167">
        <v>736</v>
      </c>
      <c r="E58" s="175">
        <v>1765</v>
      </c>
    </row>
    <row r="59" spans="1:5" x14ac:dyDescent="0.25">
      <c r="A59" s="40"/>
      <c r="B59" s="154" t="s">
        <v>71</v>
      </c>
      <c r="C59" s="159">
        <v>105</v>
      </c>
      <c r="D59" s="167">
        <v>472</v>
      </c>
      <c r="E59" s="175">
        <v>577</v>
      </c>
    </row>
    <row r="60" spans="1:5" x14ac:dyDescent="0.25">
      <c r="A60" s="40"/>
      <c r="B60" s="155" t="s">
        <v>9</v>
      </c>
      <c r="C60" s="162">
        <v>2362</v>
      </c>
      <c r="D60" s="170">
        <v>2169</v>
      </c>
      <c r="E60" s="170">
        <v>4531</v>
      </c>
    </row>
    <row r="61" spans="1:5" x14ac:dyDescent="0.25">
      <c r="A61" s="147" t="s">
        <v>8</v>
      </c>
      <c r="B61" s="155" t="s">
        <v>8</v>
      </c>
      <c r="C61" s="163">
        <v>7241</v>
      </c>
      <c r="D61" s="171">
        <v>13120</v>
      </c>
      <c r="E61" s="171">
        <v>20361</v>
      </c>
    </row>
    <row r="62" spans="1:5" x14ac:dyDescent="0.25">
      <c r="A62" s="148" t="s">
        <v>7</v>
      </c>
      <c r="B62" s="155" t="s">
        <v>7</v>
      </c>
      <c r="C62" s="163">
        <v>20388</v>
      </c>
      <c r="D62" s="171">
        <v>28776</v>
      </c>
      <c r="E62" s="171">
        <v>49164</v>
      </c>
    </row>
    <row r="63" spans="1:5" x14ac:dyDescent="0.25">
      <c r="A63" s="152" t="s">
        <v>72</v>
      </c>
      <c r="B63" s="155" t="s">
        <v>72</v>
      </c>
      <c r="C63" s="164">
        <v>102</v>
      </c>
      <c r="D63" s="172">
        <v>93</v>
      </c>
      <c r="E63" s="172">
        <v>195</v>
      </c>
    </row>
    <row r="64" spans="1:5" x14ac:dyDescent="0.25">
      <c r="A64" s="150" t="s">
        <v>11</v>
      </c>
      <c r="B64" s="40"/>
      <c r="C64" s="165">
        <v>44590</v>
      </c>
      <c r="D64" s="173">
        <v>59006</v>
      </c>
      <c r="E64" s="176">
        <v>103596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activeCell="E3" sqref="E3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104</v>
      </c>
    </row>
    <row r="3" spans="1:8" ht="15.75" x14ac:dyDescent="0.25">
      <c r="A3" s="75" t="s">
        <v>73</v>
      </c>
      <c r="D3" s="76"/>
      <c r="E3" s="177" t="str">
        <f>DWH!B3</f>
        <v>2023/May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4902</v>
      </c>
      <c r="D6" s="158">
        <f>DWH!D46</f>
        <v>3953</v>
      </c>
      <c r="E6" s="158">
        <f>DWH!E46</f>
        <v>8855</v>
      </c>
      <c r="G6" s="79"/>
      <c r="H6" s="78"/>
    </row>
    <row r="7" spans="1:8" x14ac:dyDescent="0.25">
      <c r="A7" s="40"/>
      <c r="B7" s="149" t="s">
        <v>62</v>
      </c>
      <c r="C7" s="158">
        <f>DWH!C47</f>
        <v>170</v>
      </c>
      <c r="D7" s="158">
        <f>DWH!D47</f>
        <v>144</v>
      </c>
      <c r="E7" s="158">
        <f>DWH!E47</f>
        <v>314</v>
      </c>
      <c r="G7" s="79"/>
      <c r="H7" s="78"/>
    </row>
    <row r="8" spans="1:8" x14ac:dyDescent="0.25">
      <c r="A8" s="40"/>
      <c r="B8" s="149" t="s">
        <v>59</v>
      </c>
      <c r="C8" s="158">
        <f>DWH!C48</f>
        <v>447</v>
      </c>
      <c r="D8" s="158">
        <f>DWH!D48</f>
        <v>374</v>
      </c>
      <c r="E8" s="158">
        <f>DWH!E48</f>
        <v>821</v>
      </c>
      <c r="G8" s="79"/>
      <c r="H8" s="78"/>
    </row>
    <row r="9" spans="1:8" x14ac:dyDescent="0.25">
      <c r="A9" s="40"/>
      <c r="B9" s="149" t="s">
        <v>63</v>
      </c>
      <c r="C9" s="158">
        <f>DWH!C49</f>
        <v>1412</v>
      </c>
      <c r="D9" s="158">
        <f>DWH!D49</f>
        <v>1265</v>
      </c>
      <c r="E9" s="158">
        <f>DWH!E49</f>
        <v>2677</v>
      </c>
      <c r="G9" s="79"/>
      <c r="H9" s="78"/>
    </row>
    <row r="10" spans="1:8" x14ac:dyDescent="0.25">
      <c r="A10" s="40"/>
      <c r="B10" s="154" t="s">
        <v>64</v>
      </c>
      <c r="C10" s="158">
        <f>DWH!C50</f>
        <v>183</v>
      </c>
      <c r="D10" s="158">
        <f>DWH!D50</f>
        <v>158</v>
      </c>
      <c r="E10" s="158">
        <f>DWH!E50</f>
        <v>341</v>
      </c>
      <c r="G10" s="79"/>
      <c r="H10" s="78"/>
    </row>
    <row r="11" spans="1:8" x14ac:dyDescent="0.25">
      <c r="A11" s="40"/>
      <c r="B11" s="156" t="s">
        <v>2</v>
      </c>
      <c r="C11" s="158">
        <f>DWH!C51</f>
        <v>7114</v>
      </c>
      <c r="D11" s="158">
        <f>DWH!D51</f>
        <v>5894</v>
      </c>
      <c r="E11" s="158">
        <f>DWH!E51</f>
        <v>13008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4409</v>
      </c>
      <c r="D12" s="158">
        <f>DWH!D52</f>
        <v>5435</v>
      </c>
      <c r="E12" s="158">
        <f>DWH!E52</f>
        <v>9844</v>
      </c>
      <c r="G12" s="79"/>
      <c r="H12" s="78"/>
    </row>
    <row r="13" spans="1:8" x14ac:dyDescent="0.25">
      <c r="A13" s="40"/>
      <c r="B13" s="149" t="s">
        <v>66</v>
      </c>
      <c r="C13" s="158">
        <f>DWH!C53</f>
        <v>360</v>
      </c>
      <c r="D13" s="158">
        <f>DWH!D53</f>
        <v>1517</v>
      </c>
      <c r="E13" s="158">
        <f>DWH!E53</f>
        <v>1877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1008</v>
      </c>
      <c r="D14" s="158">
        <f>DWH!D54</f>
        <v>715</v>
      </c>
      <c r="E14" s="158">
        <f>DWH!E54</f>
        <v>1723</v>
      </c>
      <c r="G14" s="79"/>
      <c r="H14" s="78"/>
    </row>
    <row r="15" spans="1:8" x14ac:dyDescent="0.25">
      <c r="A15" s="40"/>
      <c r="B15" s="154" t="s">
        <v>68</v>
      </c>
      <c r="C15" s="158">
        <f>DWH!C55</f>
        <v>1606</v>
      </c>
      <c r="D15" s="158">
        <f>DWH!D55</f>
        <v>1287</v>
      </c>
      <c r="E15" s="158">
        <f>DWH!E55</f>
        <v>2893</v>
      </c>
      <c r="G15" s="79"/>
      <c r="H15" s="78"/>
    </row>
    <row r="16" spans="1:8" x14ac:dyDescent="0.25">
      <c r="A16" s="40"/>
      <c r="B16" s="156" t="s">
        <v>10</v>
      </c>
      <c r="C16" s="158">
        <f>DWH!C56</f>
        <v>7383</v>
      </c>
      <c r="D16" s="158">
        <f>DWH!D56</f>
        <v>8954</v>
      </c>
      <c r="E16" s="158">
        <f>DWH!E56</f>
        <v>16337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1228</v>
      </c>
      <c r="D17" s="158">
        <f>DWH!D57</f>
        <v>961</v>
      </c>
      <c r="E17" s="158">
        <f>DWH!E57</f>
        <v>2189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1029</v>
      </c>
      <c r="D18" s="158">
        <f>DWH!D58</f>
        <v>736</v>
      </c>
      <c r="E18" s="158">
        <f>DWH!E58</f>
        <v>1765</v>
      </c>
      <c r="G18" s="79"/>
      <c r="H18" s="78"/>
    </row>
    <row r="19" spans="1:8" x14ac:dyDescent="0.25">
      <c r="A19" s="40"/>
      <c r="B19" s="154" t="s">
        <v>71</v>
      </c>
      <c r="C19" s="158">
        <f>DWH!C59</f>
        <v>105</v>
      </c>
      <c r="D19" s="158">
        <f>DWH!D59</f>
        <v>472</v>
      </c>
      <c r="E19" s="158">
        <f>DWH!E59</f>
        <v>577</v>
      </c>
      <c r="G19" s="79"/>
      <c r="H19" s="78"/>
    </row>
    <row r="20" spans="1:8" x14ac:dyDescent="0.25">
      <c r="A20" s="40"/>
      <c r="B20" s="155" t="s">
        <v>9</v>
      </c>
      <c r="C20" s="158">
        <f>DWH!C60</f>
        <v>2362</v>
      </c>
      <c r="D20" s="158">
        <f>DWH!D60</f>
        <v>2169</v>
      </c>
      <c r="E20" s="158">
        <f>DWH!E60</f>
        <v>4531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7241</v>
      </c>
      <c r="D21" s="158">
        <f>DWH!D61</f>
        <v>13120</v>
      </c>
      <c r="E21" s="158">
        <f>DWH!E61</f>
        <v>20361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20388</v>
      </c>
      <c r="D22" s="158">
        <f>DWH!D62</f>
        <v>28776</v>
      </c>
      <c r="E22" s="158">
        <f>DWH!E62</f>
        <v>49164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102</v>
      </c>
      <c r="D23" s="158">
        <f>DWH!D63</f>
        <v>93</v>
      </c>
      <c r="E23" s="158">
        <f>DWH!E63</f>
        <v>195</v>
      </c>
      <c r="G23" s="79"/>
      <c r="H23" s="78"/>
    </row>
    <row r="24" spans="1:8" x14ac:dyDescent="0.25">
      <c r="A24" s="150" t="s">
        <v>11</v>
      </c>
      <c r="B24" s="40"/>
      <c r="C24" s="158">
        <f>DWH!C64</f>
        <v>44590</v>
      </c>
      <c r="D24" s="158">
        <f>DWH!D64</f>
        <v>59006</v>
      </c>
      <c r="E24" s="158">
        <f>DWH!E64</f>
        <v>103596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44.590</v>
      </c>
      <c r="D27" s="81" t="str">
        <f>CONCATENATE(D26,"   ",D35)</f>
        <v>Männer   N = 59.006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0.45723256335501233</v>
      </c>
      <c r="D28" s="83">
        <f>D22/D$24</f>
        <v>0.48767921906246825</v>
      </c>
      <c r="E28" s="84">
        <f>E22/E$24</f>
        <v>0.47457430788833543</v>
      </c>
      <c r="G28" s="79"/>
      <c r="H28" s="78"/>
    </row>
    <row r="29" spans="1:8" x14ac:dyDescent="0.25">
      <c r="B29" t="s">
        <v>75</v>
      </c>
      <c r="C29" s="83">
        <f>C21/C$24</f>
        <v>0.16239067055393586</v>
      </c>
      <c r="D29" s="83">
        <f>D21/D$24</f>
        <v>0.22235026946412229</v>
      </c>
      <c r="E29" s="84">
        <f>E21/E$24</f>
        <v>0.19654233754199005</v>
      </c>
      <c r="G29" s="79"/>
      <c r="H29" s="78"/>
    </row>
    <row r="30" spans="1:8" x14ac:dyDescent="0.25">
      <c r="B30" t="s">
        <v>76</v>
      </c>
      <c r="C30" s="83">
        <f>C20/C$24</f>
        <v>5.2971518277640725E-2</v>
      </c>
      <c r="D30" s="83">
        <f>D20/D$24</f>
        <v>3.6758973663695217E-2</v>
      </c>
      <c r="E30" s="84">
        <f>E20/E$24</f>
        <v>4.3737209930885361E-2</v>
      </c>
      <c r="G30" s="85"/>
      <c r="H30" s="86"/>
    </row>
    <row r="31" spans="1:8" x14ac:dyDescent="0.25">
      <c r="B31" t="s">
        <v>77</v>
      </c>
      <c r="C31" s="83">
        <f>C12/C$24</f>
        <v>9.8878672348060109E-2</v>
      </c>
      <c r="D31" s="83">
        <f>D12/D$24</f>
        <v>9.2109277022675656E-2</v>
      </c>
      <c r="E31" s="84">
        <f>E12/E$24</f>
        <v>9.50229738599946E-2</v>
      </c>
    </row>
    <row r="32" spans="1:8" x14ac:dyDescent="0.25">
      <c r="B32" t="s">
        <v>78</v>
      </c>
      <c r="C32" s="83">
        <f>(C16-C12)/C$24</f>
        <v>6.6696568737385067E-2</v>
      </c>
      <c r="D32" s="83">
        <f>(D16-D12)/D$24</f>
        <v>5.9638002914957799E-2</v>
      </c>
      <c r="E32" s="84">
        <f>(E16-E12)/E$24</f>
        <v>6.2676165102899722E-2</v>
      </c>
    </row>
    <row r="33" spans="2:11" x14ac:dyDescent="0.25">
      <c r="B33" t="s">
        <v>79</v>
      </c>
      <c r="C33" s="83">
        <f>C11/$C$24</f>
        <v>0.15954249831800851</v>
      </c>
      <c r="D33" s="83">
        <f>D11/D$24</f>
        <v>9.9888146968104941E-2</v>
      </c>
      <c r="E33" s="84">
        <f>E11/E$24</f>
        <v>0.12556469361751418</v>
      </c>
    </row>
    <row r="34" spans="2:11" x14ac:dyDescent="0.25">
      <c r="C34" s="87">
        <f>SUM(C28:C33)</f>
        <v>0.9977124915900426</v>
      </c>
      <c r="D34" s="87">
        <f>SUM(D28:D33)</f>
        <v>0.9984238890960242</v>
      </c>
      <c r="E34" s="87">
        <f>SUM(E28:E33)</f>
        <v>0.99811768794161937</v>
      </c>
    </row>
    <row r="35" spans="2:11" x14ac:dyDescent="0.25">
      <c r="C35" s="88" t="str">
        <f>CONCATENATE("N = ",TEXT(C24,"#.##0"))</f>
        <v>N = 44.590</v>
      </c>
      <c r="D35" s="88" t="str">
        <f>CONCATENATE("N = ",TEXT(D24,"#.##0"))</f>
        <v>N = 59.006</v>
      </c>
      <c r="E35" s="89" t="str">
        <f>CONCATENATE("N=",TEXT(E24,"#.##0"))</f>
        <v>N=103.596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49164</v>
      </c>
      <c r="D41" s="95">
        <f>C41/$C$55</f>
        <v>0.47457430788833543</v>
      </c>
      <c r="J41" s="94"/>
      <c r="K41" s="95"/>
    </row>
    <row r="42" spans="2:11" x14ac:dyDescent="0.25">
      <c r="B42" s="96" t="s">
        <v>75</v>
      </c>
      <c r="C42" s="97">
        <f>E21</f>
        <v>20361</v>
      </c>
      <c r="D42" s="95">
        <f t="shared" ref="D42:D54" si="0">C42/$C$55</f>
        <v>0.19654233754199005</v>
      </c>
      <c r="J42" s="94"/>
      <c r="K42" s="95"/>
    </row>
    <row r="43" spans="2:11" x14ac:dyDescent="0.25">
      <c r="B43" s="96" t="s">
        <v>82</v>
      </c>
      <c r="C43" s="97">
        <f>E19</f>
        <v>577</v>
      </c>
      <c r="D43" s="95">
        <f t="shared" si="0"/>
        <v>5.5697131163365381E-3</v>
      </c>
      <c r="J43" s="94"/>
      <c r="K43" s="95"/>
    </row>
    <row r="44" spans="2:11" x14ac:dyDescent="0.25">
      <c r="B44" s="96" t="s">
        <v>83</v>
      </c>
      <c r="C44" s="97">
        <f>E18</f>
        <v>1765</v>
      </c>
      <c r="D44" s="95">
        <f t="shared" si="0"/>
        <v>1.703733734893239E-2</v>
      </c>
      <c r="J44" s="94"/>
      <c r="K44" s="95"/>
    </row>
    <row r="45" spans="2:11" x14ac:dyDescent="0.25">
      <c r="B45" s="96" t="s">
        <v>49</v>
      </c>
      <c r="C45" s="97">
        <f>E17</f>
        <v>2189</v>
      </c>
      <c r="D45" s="95">
        <f t="shared" si="0"/>
        <v>2.1130159465616433E-2</v>
      </c>
      <c r="J45" s="94"/>
      <c r="K45" s="95"/>
    </row>
    <row r="46" spans="2:11" x14ac:dyDescent="0.25">
      <c r="B46" s="96" t="s">
        <v>77</v>
      </c>
      <c r="C46" s="97">
        <f>E12</f>
        <v>9844</v>
      </c>
      <c r="D46" s="95">
        <f t="shared" si="0"/>
        <v>9.50229738599946E-2</v>
      </c>
      <c r="J46" s="94"/>
      <c r="K46" s="95"/>
    </row>
    <row r="47" spans="2:11" x14ac:dyDescent="0.25">
      <c r="B47" s="96" t="s">
        <v>84</v>
      </c>
      <c r="C47" s="97">
        <f>E13</f>
        <v>1877</v>
      </c>
      <c r="D47" s="95">
        <f t="shared" si="0"/>
        <v>1.8118460172207421E-2</v>
      </c>
      <c r="J47" s="94"/>
      <c r="K47" s="95"/>
    </row>
    <row r="48" spans="2:11" x14ac:dyDescent="0.25">
      <c r="B48" s="96" t="s">
        <v>85</v>
      </c>
      <c r="C48" s="97">
        <f>E14</f>
        <v>1723</v>
      </c>
      <c r="D48" s="95">
        <f t="shared" si="0"/>
        <v>1.6631916290204257E-2</v>
      </c>
      <c r="J48" s="94"/>
      <c r="K48" s="95"/>
    </row>
    <row r="49" spans="2:11" x14ac:dyDescent="0.25">
      <c r="B49" s="96" t="s">
        <v>53</v>
      </c>
      <c r="C49" s="97">
        <f>E15</f>
        <v>2893</v>
      </c>
      <c r="D49" s="95">
        <f t="shared" si="0"/>
        <v>2.7925788640488048E-2</v>
      </c>
      <c r="J49" s="94"/>
      <c r="K49" s="95"/>
    </row>
    <row r="50" spans="2:11" x14ac:dyDescent="0.25">
      <c r="B50" s="96" t="s">
        <v>86</v>
      </c>
      <c r="C50" s="97">
        <f>E7</f>
        <v>314</v>
      </c>
      <c r="D50" s="95">
        <f t="shared" si="0"/>
        <v>3.0310050581103518E-3</v>
      </c>
      <c r="J50" s="94"/>
      <c r="K50" s="95"/>
    </row>
    <row r="51" spans="2:11" x14ac:dyDescent="0.25">
      <c r="B51" s="96" t="s">
        <v>59</v>
      </c>
      <c r="C51" s="97">
        <f>E8+E10</f>
        <v>1162</v>
      </c>
      <c r="D51" s="95">
        <f t="shared" si="0"/>
        <v>1.1216649291478436E-2</v>
      </c>
      <c r="J51" s="94"/>
      <c r="K51" s="95"/>
    </row>
    <row r="52" spans="2:11" x14ac:dyDescent="0.25">
      <c r="B52" s="96" t="s">
        <v>56</v>
      </c>
      <c r="C52" s="97">
        <f>E6+E9</f>
        <v>11532</v>
      </c>
      <c r="D52" s="95">
        <f t="shared" si="0"/>
        <v>0.1113170392679254</v>
      </c>
      <c r="J52" s="94"/>
      <c r="K52" s="95"/>
    </row>
    <row r="53" spans="2:11" x14ac:dyDescent="0.25">
      <c r="B53" s="96" t="s">
        <v>87</v>
      </c>
      <c r="C53" s="97">
        <f>E23</f>
        <v>195</v>
      </c>
      <c r="D53" s="95">
        <f t="shared" si="0"/>
        <v>1.8823120583806325E-3</v>
      </c>
      <c r="J53" s="94"/>
      <c r="K53" s="95"/>
    </row>
    <row r="54" spans="2:11" ht="15.75" thickBot="1" x14ac:dyDescent="0.3">
      <c r="B54" s="98" t="s">
        <v>24</v>
      </c>
      <c r="C54" s="99">
        <f>E24</f>
        <v>103596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103596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activeCell="C5" sqref="C5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106</v>
      </c>
      <c r="F2" s="101"/>
      <c r="G2" s="101"/>
      <c r="H2" s="101"/>
    </row>
    <row r="4" spans="1:8" x14ac:dyDescent="0.25">
      <c r="B4" s="199">
        <v>45047</v>
      </c>
      <c r="C4" s="113">
        <v>44682</v>
      </c>
    </row>
    <row r="5" spans="1:8" x14ac:dyDescent="0.25">
      <c r="A5" t="s">
        <v>7</v>
      </c>
      <c r="B5" s="200">
        <v>0.29403462261712437</v>
      </c>
      <c r="C5" s="178">
        <v>0.28504039658152075</v>
      </c>
      <c r="E5" s="102"/>
      <c r="H5" s="103"/>
    </row>
    <row r="6" spans="1:8" x14ac:dyDescent="0.25">
      <c r="A6" t="s">
        <v>8</v>
      </c>
      <c r="B6" s="201">
        <v>0.10022088813462883</v>
      </c>
      <c r="C6" s="178">
        <v>0.10180170253827021</v>
      </c>
    </row>
    <row r="7" spans="1:8" x14ac:dyDescent="0.25">
      <c r="A7" t="s">
        <v>76</v>
      </c>
      <c r="B7" s="201">
        <v>5.5902051208233335E-2</v>
      </c>
      <c r="C7" s="178">
        <v>6.0095195407416709E-2</v>
      </c>
    </row>
    <row r="8" spans="1:8" x14ac:dyDescent="0.25">
      <c r="A8" t="s">
        <v>77</v>
      </c>
      <c r="B8" s="201">
        <v>8.7073857190761286E-2</v>
      </c>
      <c r="C8" s="178">
        <v>8.4312608216987939E-2</v>
      </c>
    </row>
    <row r="9" spans="1:8" x14ac:dyDescent="0.25">
      <c r="A9" t="s">
        <v>78</v>
      </c>
      <c r="B9" s="201">
        <v>5.7419169852842081E-2</v>
      </c>
      <c r="C9" s="178">
        <v>6.1474691592368395E-2</v>
      </c>
    </row>
    <row r="10" spans="1:8" x14ac:dyDescent="0.25">
      <c r="A10" t="s">
        <v>89</v>
      </c>
      <c r="B10" s="202">
        <v>3.6503626739659102E-2</v>
      </c>
      <c r="C10" s="178">
        <v>3.5204189137404113E-2</v>
      </c>
    </row>
    <row r="11" spans="1:8" x14ac:dyDescent="0.25">
      <c r="A11" t="s">
        <v>90</v>
      </c>
      <c r="B11" s="203">
        <v>0.101224678577</v>
      </c>
      <c r="C11" s="178">
        <v>0.102239229451</v>
      </c>
    </row>
    <row r="13" spans="1:8" x14ac:dyDescent="0.25">
      <c r="B13" s="90" t="s">
        <v>80</v>
      </c>
    </row>
    <row r="15" spans="1:8" ht="30" x14ac:dyDescent="0.25">
      <c r="C15" s="114">
        <f>B4</f>
        <v>45047</v>
      </c>
      <c r="D15" s="104" t="s">
        <v>90</v>
      </c>
      <c r="E15" s="114">
        <f>C4</f>
        <v>44682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0.29403462261712437</v>
      </c>
      <c r="D16" s="105">
        <f>B11</f>
        <v>0.101224678577</v>
      </c>
      <c r="E16" s="105">
        <f t="shared" ref="E16:E21" si="1">C5</f>
        <v>0.28504039658152075</v>
      </c>
      <c r="F16" s="105">
        <f>C11</f>
        <v>0.102239229451</v>
      </c>
    </row>
    <row r="17" spans="2:6" x14ac:dyDescent="0.25">
      <c r="B17" t="s">
        <v>8</v>
      </c>
      <c r="C17" s="105">
        <f t="shared" si="0"/>
        <v>0.10022088813462883</v>
      </c>
      <c r="D17" s="105">
        <f>B11</f>
        <v>0.101224678577</v>
      </c>
      <c r="E17" s="105">
        <f t="shared" si="1"/>
        <v>0.10180170253827021</v>
      </c>
      <c r="F17" s="105">
        <f>C11</f>
        <v>0.102239229451</v>
      </c>
    </row>
    <row r="18" spans="2:6" x14ac:dyDescent="0.25">
      <c r="B18" t="s">
        <v>76</v>
      </c>
      <c r="C18" s="105">
        <f t="shared" si="0"/>
        <v>5.5902051208233335E-2</v>
      </c>
      <c r="D18" s="105">
        <f>B11</f>
        <v>0.101224678577</v>
      </c>
      <c r="E18" s="105">
        <f t="shared" si="1"/>
        <v>6.0095195407416709E-2</v>
      </c>
      <c r="F18" s="105">
        <f>C11</f>
        <v>0.102239229451</v>
      </c>
    </row>
    <row r="19" spans="2:6" x14ac:dyDescent="0.25">
      <c r="B19" t="s">
        <v>77</v>
      </c>
      <c r="C19" s="105">
        <f t="shared" si="0"/>
        <v>8.7073857190761286E-2</v>
      </c>
      <c r="D19" s="105">
        <f>B11</f>
        <v>0.101224678577</v>
      </c>
      <c r="E19" s="105">
        <f t="shared" si="1"/>
        <v>8.4312608216987939E-2</v>
      </c>
      <c r="F19" s="105">
        <f>C11</f>
        <v>0.102239229451</v>
      </c>
    </row>
    <row r="20" spans="2:6" x14ac:dyDescent="0.25">
      <c r="B20" t="s">
        <v>78</v>
      </c>
      <c r="C20" s="105">
        <f t="shared" si="0"/>
        <v>5.7419169852842081E-2</v>
      </c>
      <c r="D20" s="105">
        <f>B11</f>
        <v>0.101224678577</v>
      </c>
      <c r="E20" s="105">
        <f t="shared" si="1"/>
        <v>6.1474691592368395E-2</v>
      </c>
      <c r="F20" s="105">
        <f>C11</f>
        <v>0.102239229451</v>
      </c>
    </row>
    <row r="21" spans="2:6" x14ac:dyDescent="0.25">
      <c r="B21" t="s">
        <v>89</v>
      </c>
      <c r="C21" s="105">
        <f t="shared" si="0"/>
        <v>3.6503626739659102E-2</v>
      </c>
      <c r="D21" s="105">
        <f>B11</f>
        <v>0.101224678577</v>
      </c>
      <c r="E21" s="105">
        <f t="shared" si="1"/>
        <v>3.5204189137404113E-2</v>
      </c>
      <c r="F21" s="105">
        <f>C11</f>
        <v>0.102239229451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Peter Bauer</cp:lastModifiedBy>
  <cp:lastPrinted>2023-06-27T08:42:20Z</cp:lastPrinted>
  <dcterms:created xsi:type="dcterms:W3CDTF">2015-09-10T08:54:52Z</dcterms:created>
  <dcterms:modified xsi:type="dcterms:W3CDTF">2023-06-27T08:42:31Z</dcterms:modified>
</cp:coreProperties>
</file>