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5\"/>
    </mc:Choice>
  </mc:AlternateContent>
  <xr:revisionPtr revIDLastSave="0" documentId="13_ncr:1_{FB2423E9-752B-4EC0-8E1C-2996396EAE9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Ausbildung_aktMo1_fbaec708a22c4cd595a9c7d73193535e_fbaec708a22c4cd595a9c7d73193535e">DWH!$B$12:$D$24</definedName>
    <definedName name="AL_Ausbildung_aktMo1_fbaec708a22c4cd595a9c7d73193535e_fbaec708a22c4cd595a9c7d73193535e_Columns">DWH!$B$11:$D$11</definedName>
    <definedName name="AL_Ausbildung_aktMo1_fbaec708a22c4cd595a9c7d73193535e_fbaec708a22c4cd595a9c7d73193535e_Measure">DWH!$A$11</definedName>
    <definedName name="AL_Ausbildung_aktMo1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_UB_ALQ_aktMo1_fbaec708a22c4cd595a9c7d73193535e_fbaec708a22c4cd595a9c7d73193535e">DWH!$B$5:$I$7</definedName>
    <definedName name="AL_UB_ALQ_aktMo1_fbaec708a22c4cd595a9c7d73193535e_fbaec708a22c4cd595a9c7d73193535e_Columns">DWH!$B$3:$I$4</definedName>
    <definedName name="AL_UB_ALQ_aktMo1_fbaec708a22c4cd595a9c7d73193535e_fbaec708a22c4cd595a9c7d73193535e_Measure">DWH!$A$3</definedName>
    <definedName name="AL_UB_ALQ_aktMo1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_aktMo1_fbaec708a22c4cd595a9c7d73193535e_fbaec708a22c4cd595a9c7d73193535e">DWH!$C$46:$E$64</definedName>
    <definedName name="ALnachAusbildung_Diagramm_aktMo1_fbaec708a22c4cd595a9c7d73193535e_fbaec708a22c4cd595a9c7d73193535e_Columns">DWH!$C$45:$E$45</definedName>
    <definedName name="ALnachAusbildung_Diagramm_aktMo1_fbaec708a22c4cd595a9c7d73193535e_fbaec708a22c4cd595a9c7d73193535e_Measure">DWH!$A$45</definedName>
    <definedName name="ALnachAusbildung_Diagramm_aktMo1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"b41f879d-ea29-41e0-b4e9-1c4b0b66d28b"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  <definedName name="OS_Ausbildung_aktMo1_fbaec708a22c4cd595a9c7d73193535e_fbaec708a22c4cd595a9c7d73193535e">DWH!$B$29:$D$41</definedName>
    <definedName name="OS_Ausbildung_aktMo1_fbaec708a22c4cd595a9c7d73193535e_fbaec708a22c4cd595a9c7d73193535e_Columns">DWH!$B$28:$D$28</definedName>
    <definedName name="OS_Ausbildung_aktMo1_fbaec708a22c4cd595a9c7d73193535e_fbaec708a22c4cd595a9c7d73193535e_Measure">DWH!$A$28</definedName>
    <definedName name="OS_Ausbildung_aktMo1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43" i="9" s="1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H65" i="5" s="1"/>
  <c r="D30" i="9"/>
  <c r="D28" i="9"/>
  <c r="H62" i="5" s="1"/>
  <c r="E31" i="9"/>
  <c r="C31" i="9"/>
  <c r="C29" i="9"/>
  <c r="H64" i="5" s="1"/>
  <c r="C33" i="9"/>
  <c r="C28" i="9"/>
  <c r="H63" i="5" s="1"/>
  <c r="E30" i="9"/>
  <c r="E32" i="9"/>
  <c r="D33" i="9"/>
  <c r="C51" i="9"/>
  <c r="C30" i="9"/>
  <c r="D31" i="9"/>
  <c r="E29" i="9"/>
  <c r="E33" i="9"/>
  <c r="E28" i="9"/>
  <c r="A68" i="5" l="1"/>
  <c r="C55" i="9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H33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H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  <c r="H32" i="5" l="1"/>
  <c r="H30" i="5"/>
  <c r="A43" i="5" l="1"/>
</calcChain>
</file>

<file path=xl/sharedStrings.xml><?xml version="1.0" encoding="utf-8"?>
<sst xmlns="http://schemas.openxmlformats.org/spreadsheetml/2006/main" count="206" uniqueCount="112">
  <si>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</si>
  <si>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</si>
  <si>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</si>
  <si>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</si>
  <si>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</si>
  <si>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</si>
  <si>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</si>
  <si>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</si>
  <si>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</si>
  <si>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</si>
  <si>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</si>
  <si>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</si>
  <si>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</si>
  <si>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</si>
  <si>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</si>
  <si>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</si>
  <si>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</si>
  <si>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</si>
  <si>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</si>
  <si>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</si>
  <si>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</si>
  <si>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</si>
  <si>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</si>
  <si>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</si>
  <si>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</si>
  <si>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</si>
  <si>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</si>
  <si>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</si>
  <si>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</si>
  <si>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</si>
  <si>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</si>
  <si>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</si>
  <si>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</si>
  <si>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</si>
  <si>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</si>
  <si>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</si>
  <si>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</si>
  <si>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</si>
  <si>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</si>
  <si>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</si>
  <si>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</si>
  <si>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</si>
  <si>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</si>
  <si>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</si>
  <si>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</si>
  <si>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</si>
  <si>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</si>
  <si>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</si>
  <si>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</si>
  <si>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</si>
  <si>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</si>
  <si>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</si>
  <si>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</si>
  <si>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</si>
  <si>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</si>
  <si>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</si>
  <si>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</si>
  <si>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</si>
  <si>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</si>
  <si>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</si>
  <si>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</si>
  <si>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</si>
  <si>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</si>
  <si>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</si>
  <si>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</si>
  <si>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</si>
  <si>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</si>
  <si>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</si>
  <si>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</si>
  <si>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</si>
  <si>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</si>
  <si>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</si>
  <si>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</si>
  <si>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</si>
  <si>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</si>
  <si>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</si>
  <si>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</si>
  <si>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</si>
  <si>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</si>
  <si>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</si>
  <si>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</si>
  <si>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</si>
  <si>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</si>
  <si>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</si>
  <si>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</si>
  <si>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</si>
  <si>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</si>
  <si>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</si>
  <si>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</si>
  <si>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</si>
  <si>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</si>
  <si>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</si>
  <si>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</si>
  <si>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</si>
  <si>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</si>
  <si>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</si>
  <si>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</si>
  <si>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</si>
  <si>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</si>
  <si>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</si>
  <si>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</si>
  <si>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</si>
  <si>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</si>
  <si>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</si>
  <si>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</si>
  <si>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</si>
  <si>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</si>
  <si>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</si>
  <si>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</si>
  <si>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</si>
  <si>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</si>
  <si>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2025/Jul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</si>
</sst>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_)"/>
    <numFmt numFmtId="170" formatCode="0.0_)"/>
    <numFmt numFmtId="171" formatCode="#,##0.00%"/>
    <numFmt numFmtId="172" formatCode="#,##0.0%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2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69" fontId="63" fillId="0" borderId="0" applyAlignment="0" applyProtection="0"/>
    <xf numFmtId="170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  <xf numFmtId="0" fontId="28" fillId="40" borderId="0">
      <alignment horizontal="left" vertical="center"/>
    </xf>
    <xf numFmtId="0" fontId="28" fillId="41" borderId="0">
      <alignment horizontal="left" vertical="top"/>
    </xf>
    <xf numFmtId="0" fontId="41" fillId="41" borderId="0">
      <alignment horizontal="lef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</cellStyleXfs>
  <cellXfs count="224">
    <xf numFmtId="0" fontId="0" fillId="0" borderId="0" xfId="0"/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165" fontId="1" fillId="0" borderId="10" xfId="1" applyNumberFormat="1" applyFont="1" applyFill="1" applyBorder="1"/>
    <xf numFmtId="0" fontId="28" fillId="40" borderId="0" xfId="391">
      <alignment horizontal="left" vertical="center"/>
    </xf>
    <xf numFmtId="0" fontId="28" fillId="41" borderId="36" xfId="392" applyBorder="1">
      <alignment horizontal="left" vertical="top"/>
    </xf>
    <xf numFmtId="0" fontId="28" fillId="41" borderId="14" xfId="392" applyBorder="1">
      <alignment horizontal="left" vertical="top"/>
    </xf>
    <xf numFmtId="0" fontId="28" fillId="41" borderId="17" xfId="392" applyBorder="1">
      <alignment horizontal="left" vertical="top"/>
    </xf>
    <xf numFmtId="0" fontId="28" fillId="41" borderId="38" xfId="392" applyBorder="1">
      <alignment horizontal="left" vertical="top"/>
    </xf>
    <xf numFmtId="0" fontId="41" fillId="41" borderId="41" xfId="393" applyBorder="1">
      <alignment horizontal="left" vertical="top"/>
    </xf>
    <xf numFmtId="0" fontId="41" fillId="41" borderId="45" xfId="393" applyBorder="1">
      <alignment horizontal="left" vertical="top"/>
    </xf>
    <xf numFmtId="0" fontId="28" fillId="41" borderId="46" xfId="392" applyBorder="1">
      <alignment horizontal="left" vertical="top"/>
    </xf>
    <xf numFmtId="0" fontId="41" fillId="41" borderId="48" xfId="393" applyBorder="1">
      <alignment horizontal="left" vertical="top"/>
    </xf>
    <xf numFmtId="3" fontId="28" fillId="40" borderId="39" xfId="394" applyNumberFormat="1" applyBorder="1">
      <alignment horizontal="right" vertical="top"/>
    </xf>
    <xf numFmtId="3" fontId="28" fillId="40" borderId="40" xfId="394" applyNumberFormat="1" applyBorder="1">
      <alignment horizontal="right" vertical="top"/>
    </xf>
    <xf numFmtId="3" fontId="28" fillId="40" borderId="43" xfId="394" applyNumberFormat="1" applyBorder="1">
      <alignment horizontal="right" vertical="top"/>
    </xf>
    <xf numFmtId="3" fontId="28" fillId="40" borderId="44" xfId="394" applyNumberFormat="1" applyBorder="1">
      <alignment horizontal="right" vertical="top"/>
    </xf>
    <xf numFmtId="171" fontId="28" fillId="40" borderId="43" xfId="394" applyNumberFormat="1" applyBorder="1">
      <alignment horizontal="right" vertical="top"/>
    </xf>
    <xf numFmtId="171" fontId="28" fillId="40" borderId="44" xfId="394" applyNumberFormat="1" applyBorder="1">
      <alignment horizontal="right" vertical="top"/>
    </xf>
    <xf numFmtId="3" fontId="28" fillId="40" borderId="47" xfId="394" applyNumberFormat="1" applyBorder="1">
      <alignment horizontal="right" vertical="top"/>
    </xf>
    <xf numFmtId="172" fontId="28" fillId="40" borderId="47" xfId="394" applyNumberFormat="1" applyBorder="1">
      <alignment horizontal="right" vertical="top"/>
    </xf>
    <xf numFmtId="172" fontId="28" fillId="40" borderId="44" xfId="394" applyNumberFormat="1" applyBorder="1">
      <alignment horizontal="right" vertical="top"/>
    </xf>
    <xf numFmtId="172" fontId="28" fillId="40" borderId="42" xfId="394" applyNumberFormat="1" applyBorder="1">
      <alignment horizontal="right" vertical="top"/>
    </xf>
    <xf numFmtId="172" fontId="28" fillId="40" borderId="20" xfId="394" applyNumberFormat="1" applyBorder="1">
      <alignment horizontal="right" vertical="top"/>
    </xf>
    <xf numFmtId="0" fontId="28" fillId="41" borderId="17" xfId="396" applyBorder="1">
      <alignment horizontal="left" vertical="top"/>
    </xf>
    <xf numFmtId="0" fontId="29" fillId="40" borderId="23" xfId="395" applyBorder="1">
      <alignment horizontal="center" vertical="top"/>
    </xf>
    <xf numFmtId="0" fontId="28" fillId="41" borderId="15" xfId="396" applyBorder="1">
      <alignment horizontal="left" vertical="top"/>
    </xf>
    <xf numFmtId="0" fontId="28" fillId="41" borderId="24" xfId="396" applyBorder="1">
      <alignment horizontal="left" vertical="top"/>
    </xf>
    <xf numFmtId="0" fontId="28" fillId="41" borderId="18" xfId="396" applyBorder="1">
      <alignment horizontal="left" vertical="top"/>
    </xf>
    <xf numFmtId="0" fontId="28" fillId="41" borderId="25" xfId="396" applyBorder="1">
      <alignment horizontal="left" vertical="top"/>
    </xf>
    <xf numFmtId="0" fontId="29" fillId="42" borderId="18" xfId="397" applyBorder="1">
      <alignment horizontal="left" vertical="top"/>
    </xf>
    <xf numFmtId="3" fontId="28" fillId="40" borderId="26" xfId="398" applyNumberFormat="1" applyBorder="1">
      <alignment horizontal="right" vertical="top"/>
    </xf>
    <xf numFmtId="3" fontId="28" fillId="40" borderId="19" xfId="398" applyNumberFormat="1" applyBorder="1">
      <alignment horizontal="right" vertical="top"/>
    </xf>
    <xf numFmtId="3" fontId="28" fillId="40" borderId="21" xfId="398" applyNumberFormat="1" applyBorder="1">
      <alignment horizontal="right" vertical="top"/>
    </xf>
    <xf numFmtId="3" fontId="29" fillId="42" borderId="49" xfId="399" applyNumberFormat="1" applyBorder="1">
      <alignment horizontal="right" vertical="top"/>
    </xf>
    <xf numFmtId="3" fontId="28" fillId="40" borderId="51" xfId="398" applyNumberFormat="1" applyBorder="1">
      <alignment horizontal="right" vertical="top"/>
    </xf>
    <xf numFmtId="3" fontId="28" fillId="40" borderId="40" xfId="398" applyNumberFormat="1" applyBorder="1">
      <alignment horizontal="right" vertical="top"/>
    </xf>
    <xf numFmtId="3" fontId="28" fillId="40" borderId="27" xfId="398" applyNumberFormat="1" applyBorder="1">
      <alignment horizontal="right" vertical="top"/>
    </xf>
    <xf numFmtId="3" fontId="28" fillId="40" borderId="20" xfId="398" applyNumberFormat="1" applyBorder="1">
      <alignment horizontal="right" vertical="top"/>
    </xf>
    <xf numFmtId="3" fontId="28" fillId="40" borderId="22" xfId="398" applyNumberFormat="1" applyBorder="1">
      <alignment horizontal="right" vertical="top"/>
    </xf>
    <xf numFmtId="3" fontId="29" fillId="42" borderId="52" xfId="399" applyNumberFormat="1" applyBorder="1">
      <alignment horizontal="right" vertical="top"/>
    </xf>
    <xf numFmtId="3" fontId="28" fillId="40" borderId="54" xfId="398" applyNumberFormat="1" applyBorder="1">
      <alignment horizontal="right" vertical="top"/>
    </xf>
    <xf numFmtId="3" fontId="28" fillId="40" borderId="44" xfId="398" applyNumberFormat="1" applyBorder="1">
      <alignment horizontal="right" vertical="top"/>
    </xf>
    <xf numFmtId="172" fontId="28" fillId="40" borderId="27" xfId="398" applyNumberFormat="1" applyBorder="1">
      <alignment horizontal="right" vertical="top"/>
    </xf>
    <xf numFmtId="172" fontId="28" fillId="40" borderId="20" xfId="398" applyNumberFormat="1" applyBorder="1">
      <alignment horizontal="right" vertical="top"/>
    </xf>
    <xf numFmtId="172" fontId="28" fillId="40" borderId="22" xfId="398" applyNumberFormat="1" applyBorder="1">
      <alignment horizontal="right" vertical="top"/>
    </xf>
    <xf numFmtId="172" fontId="29" fillId="42" borderId="52" xfId="399" applyNumberFormat="1" applyBorder="1">
      <alignment horizontal="right" vertical="top"/>
    </xf>
    <xf numFmtId="172" fontId="28" fillId="40" borderId="53" xfId="398" applyNumberFormat="1" applyBorder="1">
      <alignment horizontal="right" vertical="top"/>
    </xf>
    <xf numFmtId="0" fontId="28" fillId="41" borderId="17" xfId="401" applyBorder="1">
      <alignment horizontal="left" vertical="top"/>
    </xf>
    <xf numFmtId="0" fontId="29" fillId="40" borderId="23" xfId="400" applyBorder="1">
      <alignment horizontal="center" vertical="top"/>
    </xf>
    <xf numFmtId="0" fontId="28" fillId="41" borderId="15" xfId="401" applyBorder="1">
      <alignment horizontal="left" vertical="top"/>
    </xf>
    <xf numFmtId="0" fontId="28" fillId="41" borderId="24" xfId="401" applyBorder="1">
      <alignment horizontal="left" vertical="top"/>
    </xf>
    <xf numFmtId="0" fontId="28" fillId="41" borderId="18" xfId="401" applyBorder="1">
      <alignment horizontal="left" vertical="top"/>
    </xf>
    <xf numFmtId="0" fontId="28" fillId="41" borderId="25" xfId="401" applyBorder="1">
      <alignment horizontal="left" vertical="top"/>
    </xf>
    <xf numFmtId="0" fontId="29" fillId="42" borderId="18" xfId="402" applyBorder="1">
      <alignment horizontal="left" vertical="top"/>
    </xf>
    <xf numFmtId="3" fontId="28" fillId="40" borderId="26" xfId="403" applyNumberFormat="1" applyBorder="1">
      <alignment horizontal="right" vertical="top"/>
    </xf>
    <xf numFmtId="3" fontId="28" fillId="40" borderId="19" xfId="403" applyNumberFormat="1" applyBorder="1">
      <alignment horizontal="right" vertical="top"/>
    </xf>
    <xf numFmtId="3" fontId="28" fillId="40" borderId="21" xfId="403" applyNumberFormat="1" applyBorder="1">
      <alignment horizontal="right" vertical="top"/>
    </xf>
    <xf numFmtId="3" fontId="29" fillId="42" borderId="49" xfId="404" applyNumberFormat="1" applyBorder="1">
      <alignment horizontal="right" vertical="top"/>
    </xf>
    <xf numFmtId="3" fontId="28" fillId="40" borderId="51" xfId="403" applyNumberFormat="1" applyBorder="1">
      <alignment horizontal="right" vertical="top"/>
    </xf>
    <xf numFmtId="3" fontId="28" fillId="40" borderId="40" xfId="403" applyNumberFormat="1" applyBorder="1">
      <alignment horizontal="right" vertical="top"/>
    </xf>
    <xf numFmtId="3" fontId="28" fillId="40" borderId="27" xfId="403" applyNumberFormat="1" applyBorder="1">
      <alignment horizontal="right" vertical="top"/>
    </xf>
    <xf numFmtId="3" fontId="28" fillId="40" borderId="20" xfId="403" applyNumberFormat="1" applyBorder="1">
      <alignment horizontal="right" vertical="top"/>
    </xf>
    <xf numFmtId="3" fontId="28" fillId="40" borderId="22" xfId="403" applyNumberFormat="1" applyBorder="1">
      <alignment horizontal="right" vertical="top"/>
    </xf>
    <xf numFmtId="3" fontId="29" fillId="42" borderId="52" xfId="404" applyNumberFormat="1" applyBorder="1">
      <alignment horizontal="right" vertical="top"/>
    </xf>
    <xf numFmtId="3" fontId="28" fillId="40" borderId="54" xfId="403" applyNumberFormat="1" applyBorder="1">
      <alignment horizontal="right" vertical="top"/>
    </xf>
    <xf numFmtId="3" fontId="28" fillId="40" borderId="44" xfId="403" applyNumberFormat="1" applyBorder="1">
      <alignment horizontal="right" vertical="top"/>
    </xf>
    <xf numFmtId="172" fontId="28" fillId="40" borderId="27" xfId="403" applyNumberFormat="1" applyBorder="1">
      <alignment horizontal="right" vertical="top"/>
    </xf>
    <xf numFmtId="172" fontId="28" fillId="40" borderId="20" xfId="403" applyNumberFormat="1" applyBorder="1">
      <alignment horizontal="right" vertical="top"/>
    </xf>
    <xf numFmtId="172" fontId="28" fillId="40" borderId="22" xfId="403" applyNumberFormat="1" applyBorder="1">
      <alignment horizontal="right" vertical="top"/>
    </xf>
    <xf numFmtId="172" fontId="29" fillId="42" borderId="52" xfId="404" applyNumberFormat="1" applyBorder="1">
      <alignment horizontal="right" vertical="top"/>
    </xf>
    <xf numFmtId="172" fontId="28" fillId="40" borderId="53" xfId="403" applyNumberFormat="1" applyBorder="1">
      <alignment horizontal="right" vertical="top"/>
    </xf>
    <xf numFmtId="0" fontId="29" fillId="40" borderId="11" xfId="405" applyBorder="1">
      <alignment horizontal="center" vertical="top"/>
    </xf>
    <xf numFmtId="0" fontId="28" fillId="41" borderId="37" xfId="406" applyBorder="1">
      <alignment horizontal="left" vertical="top"/>
    </xf>
    <xf numFmtId="0" fontId="28" fillId="41" borderId="16" xfId="406" applyBorder="1">
      <alignment horizontal="left" vertical="top"/>
    </xf>
    <xf numFmtId="0" fontId="28" fillId="41" borderId="17" xfId="406" applyBorder="1">
      <alignment horizontal="left" vertical="top"/>
    </xf>
    <xf numFmtId="0" fontId="29" fillId="42" borderId="16" xfId="407" applyBorder="1">
      <alignment horizontal="left" vertical="top"/>
    </xf>
    <xf numFmtId="0" fontId="28" fillId="41" borderId="12" xfId="406" applyBorder="1">
      <alignment horizontal="left" vertical="top"/>
    </xf>
    <xf numFmtId="0" fontId="28" fillId="41" borderId="15" xfId="406" applyBorder="1">
      <alignment horizontal="left" vertical="top"/>
    </xf>
    <xf numFmtId="0" fontId="28" fillId="41" borderId="18" xfId="406" applyBorder="1">
      <alignment horizontal="left" vertical="top"/>
    </xf>
    <xf numFmtId="0" fontId="28" fillId="41" borderId="38" xfId="406" applyBorder="1">
      <alignment horizontal="left" vertical="top"/>
    </xf>
    <xf numFmtId="0" fontId="29" fillId="44" borderId="17" xfId="408" applyBorder="1">
      <alignment horizontal="left" vertical="top"/>
    </xf>
    <xf numFmtId="0" fontId="29" fillId="44" borderId="13" xfId="408" applyBorder="1">
      <alignment horizontal="left" vertical="top"/>
    </xf>
    <xf numFmtId="0" fontId="29" fillId="42" borderId="15" xfId="407" applyBorder="1">
      <alignment horizontal="left" vertical="top"/>
    </xf>
    <xf numFmtId="3" fontId="28" fillId="40" borderId="26" xfId="409" applyNumberFormat="1" applyBorder="1">
      <alignment horizontal="right" vertical="top"/>
    </xf>
    <xf numFmtId="3" fontId="28" fillId="40" borderId="19" xfId="409" applyNumberFormat="1" applyBorder="1">
      <alignment horizontal="right" vertical="top"/>
    </xf>
    <xf numFmtId="3" fontId="29" fillId="44" borderId="57" xfId="411" applyNumberFormat="1" applyBorder="1">
      <alignment horizontal="right" vertical="top"/>
    </xf>
    <xf numFmtId="3" fontId="28" fillId="40" borderId="50" xfId="409" applyNumberFormat="1" applyBorder="1">
      <alignment horizontal="right" vertical="top"/>
    </xf>
    <xf numFmtId="3" fontId="29" fillId="44" borderId="55" xfId="411" applyNumberFormat="1" applyBorder="1">
      <alignment horizontal="right" vertical="top"/>
    </xf>
    <xf numFmtId="3" fontId="29" fillId="44" borderId="59" xfId="411" applyNumberFormat="1" applyBorder="1">
      <alignment horizontal="right" vertical="top"/>
    </xf>
    <xf numFmtId="3" fontId="29" fillId="44" borderId="61" xfId="411" applyNumberFormat="1" applyBorder="1">
      <alignment horizontal="right" vertical="top"/>
    </xf>
    <xf numFmtId="3" fontId="29" fillId="42" borderId="62" xfId="410" applyNumberFormat="1" applyBorder="1">
      <alignment horizontal="right" vertical="top"/>
    </xf>
    <xf numFmtId="3" fontId="28" fillId="40" borderId="47" xfId="409" applyNumberFormat="1" applyBorder="1">
      <alignment horizontal="right" vertical="top"/>
    </xf>
    <xf numFmtId="3" fontId="28" fillId="40" borderId="44" xfId="409" applyNumberFormat="1" applyBorder="1">
      <alignment horizontal="right" vertical="top"/>
    </xf>
    <xf numFmtId="3" fontId="29" fillId="44" borderId="58" xfId="411" applyNumberFormat="1" applyBorder="1">
      <alignment horizontal="right" vertical="top"/>
    </xf>
    <xf numFmtId="3" fontId="28" fillId="40" borderId="54" xfId="409" applyNumberFormat="1" applyBorder="1">
      <alignment horizontal="right" vertical="top"/>
    </xf>
    <xf numFmtId="3" fontId="29" fillId="44" borderId="56" xfId="411" applyNumberFormat="1" applyBorder="1">
      <alignment horizontal="right" vertical="top"/>
    </xf>
    <xf numFmtId="3" fontId="29" fillId="44" borderId="60" xfId="411" applyNumberFormat="1" applyBorder="1">
      <alignment horizontal="right" vertical="top"/>
    </xf>
    <xf numFmtId="3" fontId="29" fillId="44" borderId="63" xfId="411" applyNumberFormat="1" applyBorder="1">
      <alignment horizontal="right" vertical="top"/>
    </xf>
    <xf numFmtId="3" fontId="29" fillId="42" borderId="64" xfId="410" applyNumberFormat="1" applyBorder="1">
      <alignment horizontal="right" vertical="top"/>
    </xf>
    <xf numFmtId="3" fontId="29" fillId="42" borderId="65" xfId="410" applyNumberFormat="1" applyBorder="1">
      <alignment horizontal="right" vertical="top"/>
    </xf>
    <xf numFmtId="3" fontId="29" fillId="42" borderId="66" xfId="410" applyNumberFormat="1" applyBorder="1">
      <alignment horizontal="right" vertical="top"/>
    </xf>
    <xf numFmtId="3" fontId="29" fillId="42" borderId="60" xfId="410" applyNumberFormat="1" applyBorder="1">
      <alignment horizontal="right" vertical="top"/>
    </xf>
    <xf numFmtId="0" fontId="94" fillId="0" borderId="0" xfId="0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412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48_S23" xfId="391" xr:uid="{AFC46D2D-8AD2-44AB-9120-E376CFF36563}"/>
    <cellStyle name="_Rid_148_S26" xfId="392" xr:uid="{20386899-9F18-4EE7-8D9F-50A43A098310}"/>
    <cellStyle name="_Rid_148_S27" xfId="393" xr:uid="{34EBDF37-F685-4774-B10A-651CBB07F53B}"/>
    <cellStyle name="_Rid_148_S38_S37" xfId="394" xr:uid="{E890ECA3-C9F8-4FDB-B808-1952DCE3D499}"/>
    <cellStyle name="_Rid_149_S21" xfId="395" xr:uid="{B4AE5C78-0369-441D-B3B9-37684AA20901}"/>
    <cellStyle name="_Rid_149_S22" xfId="396" xr:uid="{1C4BC71C-744D-4E19-B3F3-87F8ECB92053}"/>
    <cellStyle name="_Rid_149_S27_S26" xfId="398" xr:uid="{B124C374-A972-4C6C-97E3-09669F86C4BD}"/>
    <cellStyle name="_Rid_149_S35" xfId="397" xr:uid="{0B96EB3A-9B9E-4832-90B5-7F85ED502428}"/>
    <cellStyle name="_Rid_149_S37_S36" xfId="399" xr:uid="{25329AB0-0AC2-4AA5-B7E3-D1E67A21435A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150_S26" xfId="400" xr:uid="{8E61839C-68F3-416A-918E-22B2546197FC}"/>
    <cellStyle name="_Rid_150_S27" xfId="401" xr:uid="{B748CD65-FCDC-4297-A51A-659D85DA53B8}"/>
    <cellStyle name="_Rid_150_S32_S31" xfId="403" xr:uid="{774733D5-3DC8-441D-88AF-BFA274EB65B3}"/>
    <cellStyle name="_Rid_150_S40" xfId="402" xr:uid="{90574D0D-A551-4256-AD54-B1BE5DE2F42C}"/>
    <cellStyle name="_Rid_150_S42_S41" xfId="404" xr:uid="{998839FC-118E-4E59-9FD0-5DE32B89EA18}"/>
    <cellStyle name="_Rid_151_S17" xfId="405" xr:uid="{2D2C5501-C892-421A-92C2-C6D556216CBF}"/>
    <cellStyle name="_Rid_151_S18" xfId="406" xr:uid="{59FAE9B8-5E2A-49CE-A42E-DE2D5BE37524}"/>
    <cellStyle name="_Rid_151_S19" xfId="407" xr:uid="{CB85B3FD-98FC-4598-9852-7385E3E7C208}"/>
    <cellStyle name="_Rid_151_S26_S25" xfId="409" xr:uid="{04452A14-CE0F-4FF1-8098-9CD432032305}"/>
    <cellStyle name="_Rid_151_S28_S27" xfId="410" xr:uid="{989071CC-8721-4822-B7B6-CE6484B5CF58}"/>
    <cellStyle name="_Rid_151_S31" xfId="408" xr:uid="{579A3F8F-4ABF-4AF6-A265-BA1E870BF721}"/>
    <cellStyle name="_Rid_151_S33_S32" xfId="411" xr:uid="{559861A3-76E3-4BFB-A76C-7A5F59F3AD76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52.219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0.42440491009019704</c:v>
                </c:pt>
                <c:pt idx="1">
                  <c:v>0.15415844807445567</c:v>
                </c:pt>
                <c:pt idx="2">
                  <c:v>5.1054213983415996E-2</c:v>
                </c:pt>
                <c:pt idx="3">
                  <c:v>0.10229992914456423</c:v>
                </c:pt>
                <c:pt idx="4">
                  <c:v>7.1429939294126665E-2</c:v>
                </c:pt>
                <c:pt idx="5">
                  <c:v>0.19316723797851357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65.784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0.46825975921196644</c:v>
                </c:pt>
                <c:pt idx="1">
                  <c:v>0.21134318375288824</c:v>
                </c:pt>
                <c:pt idx="2">
                  <c:v>3.7790344156633834E-2</c:v>
                </c:pt>
                <c:pt idx="3">
                  <c:v>9.104037455916332E-2</c:v>
                </c:pt>
                <c:pt idx="4">
                  <c:v>6.5654262434634555E-2</c:v>
                </c:pt>
                <c:pt idx="5">
                  <c:v>0.12395111273257935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66844228389457"/>
          <c:y val="0.38461646140386296"/>
          <c:w val="0.3054436363938711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6.577963717954851E-3"/>
                  <c:y val="8.200961396679347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2.1926545726516236E-3"/>
                  <c:y val="6.012327110796537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0.2882323708009018</c:v>
                </c:pt>
                <c:pt idx="1">
                  <c:v>0.11007150929832382</c:v>
                </c:pt>
                <c:pt idx="2">
                  <c:v>7.4701634129972452E-2</c:v>
                </c:pt>
                <c:pt idx="3">
                  <c:v>8.9113942069714291E-2</c:v>
                </c:pt>
                <c:pt idx="4">
                  <c:v>6.9926880284889831E-2</c:v>
                </c:pt>
                <c:pt idx="5">
                  <c:v>5.0345693735477363E-2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1926545726516236E-3"/>
                  <c:y val="5.473921377805302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0.28769399562856557</c:v>
                </c:pt>
                <c:pt idx="1">
                  <c:v>0.10826506885908047</c:v>
                </c:pt>
                <c:pt idx="2">
                  <c:v>7.1368746339021308E-2</c:v>
                </c:pt>
                <c:pt idx="3">
                  <c:v>8.6538071160486688E-2</c:v>
                </c:pt>
                <c:pt idx="4">
                  <c:v>6.4373552563046277E-2</c:v>
                </c:pt>
                <c:pt idx="5">
                  <c:v>4.4695586478615545E-2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0.11163363151900001</c:v>
                </c:pt>
                <c:pt idx="1">
                  <c:v>0.11163363151900001</c:v>
                </c:pt>
                <c:pt idx="2">
                  <c:v>0.11163363151900001</c:v>
                </c:pt>
                <c:pt idx="3">
                  <c:v>0.11163363151900001</c:v>
                </c:pt>
                <c:pt idx="4">
                  <c:v>0.11163363151900001</c:v>
                </c:pt>
                <c:pt idx="5">
                  <c:v>0.11163363151900001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0.108190544885</c:v>
                </c:pt>
                <c:pt idx="1">
                  <c:v>0.108190544885</c:v>
                </c:pt>
                <c:pt idx="2">
                  <c:v>0.108190544885</c:v>
                </c:pt>
                <c:pt idx="3">
                  <c:v>0.108190544885</c:v>
                </c:pt>
                <c:pt idx="4">
                  <c:v>0.108190544885</c:v>
                </c:pt>
                <c:pt idx="5">
                  <c:v>0.108190544885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52.219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0.42440491009019704</c:v>
                </c:pt>
                <c:pt idx="1">
                  <c:v>0.15415844807445567</c:v>
                </c:pt>
                <c:pt idx="2">
                  <c:v>5.1054213983415996E-2</c:v>
                </c:pt>
                <c:pt idx="3">
                  <c:v>0.10229992914456423</c:v>
                </c:pt>
                <c:pt idx="4">
                  <c:v>7.1429939294126665E-2</c:v>
                </c:pt>
                <c:pt idx="5">
                  <c:v>0.19316723797851357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65.784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0.46825975921196644</c:v>
                </c:pt>
                <c:pt idx="1">
                  <c:v>0.21134318375288824</c:v>
                </c:pt>
                <c:pt idx="2">
                  <c:v>3.7790344156633834E-2</c:v>
                </c:pt>
                <c:pt idx="3">
                  <c:v>9.104037455916332E-2</c:v>
                </c:pt>
                <c:pt idx="4">
                  <c:v>6.5654262434634555E-2</c:v>
                </c:pt>
                <c:pt idx="5">
                  <c:v>0.12395111273257935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980800650183838"/>
          <c:y val="0.38461646140386296"/>
          <c:w val="0.30683288661027663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0.2882323708009018</c:v>
                </c:pt>
                <c:pt idx="1">
                  <c:v>0.11007150929832382</c:v>
                </c:pt>
                <c:pt idx="2">
                  <c:v>7.4701634129972452E-2</c:v>
                </c:pt>
                <c:pt idx="3">
                  <c:v>8.9113942069714291E-2</c:v>
                </c:pt>
                <c:pt idx="4">
                  <c:v>6.9926880284889831E-2</c:v>
                </c:pt>
                <c:pt idx="5">
                  <c:v>5.0345693735477363E-2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0.28769399562856557</c:v>
                </c:pt>
                <c:pt idx="1">
                  <c:v>0.10826506885908047</c:v>
                </c:pt>
                <c:pt idx="2">
                  <c:v>7.1368746339021308E-2</c:v>
                </c:pt>
                <c:pt idx="3">
                  <c:v>8.6538071160486688E-2</c:v>
                </c:pt>
                <c:pt idx="4">
                  <c:v>6.4373552563046277E-2</c:v>
                </c:pt>
                <c:pt idx="5">
                  <c:v>4.4695586478615545E-2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0.11163363151900001</c:v>
                </c:pt>
                <c:pt idx="1">
                  <c:v>0.11163363151900001</c:v>
                </c:pt>
                <c:pt idx="2">
                  <c:v>0.11163363151900001</c:v>
                </c:pt>
                <c:pt idx="3">
                  <c:v>0.11163363151900001</c:v>
                </c:pt>
                <c:pt idx="4">
                  <c:v>0.11163363151900001</c:v>
                </c:pt>
                <c:pt idx="5">
                  <c:v>0.11163363151900001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0.108190544885</c:v>
                </c:pt>
                <c:pt idx="1">
                  <c:v>0.108190544885</c:v>
                </c:pt>
                <c:pt idx="2">
                  <c:v>0.108190544885</c:v>
                </c:pt>
                <c:pt idx="3">
                  <c:v>0.108190544885</c:v>
                </c:pt>
                <c:pt idx="4">
                  <c:v>0.108190544885</c:v>
                </c:pt>
                <c:pt idx="5">
                  <c:v>0.108190544885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17319</xdr:colOff>
      <xdr:row>97</xdr:row>
      <xdr:rowOff>173182</xdr:rowOff>
    </xdr:from>
    <xdr:to>
      <xdr:col>4</xdr:col>
      <xdr:colOff>708961</xdr:colOff>
      <xdr:row>117</xdr:row>
      <xdr:rowOff>95250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764CCC3-A480-C577-DB08-D857E2357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19" y="21197455"/>
          <a:ext cx="5826483" cy="373206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B7" sqref="B7"/>
    </sheetView>
  </sheetViews>
  <sheetFormatPr baseColWidth="10" defaultRowHeight="15" x14ac:dyDescent="0.25"/>
  <cols>
    <col min="1" max="1" width="32.5703125" style="1" customWidth="1"/>
    <col min="2" max="2" width="17.7109375" style="1" customWidth="1"/>
    <col min="3" max="3" width="10.7109375" style="1" customWidth="1"/>
    <col min="4" max="4" width="16" style="1" customWidth="1"/>
    <col min="5" max="5" width="10.7109375" style="1" customWidth="1"/>
    <col min="6" max="16384" width="11.42578125" style="1"/>
  </cols>
  <sheetData>
    <row r="1" spans="1:5" ht="42" customHeight="1" x14ac:dyDescent="0.3">
      <c r="A1" s="218" t="s">
        <v>109</v>
      </c>
      <c r="B1" s="6"/>
      <c r="C1" s="6"/>
      <c r="D1" s="6"/>
      <c r="E1" s="6"/>
    </row>
    <row r="2" spans="1:5" ht="21" x14ac:dyDescent="0.35">
      <c r="A2" s="218"/>
      <c r="B2" s="75">
        <f>Diagramm_ALQ!B4</f>
        <v>45839</v>
      </c>
      <c r="D2" s="7"/>
      <c r="E2" s="6"/>
    </row>
    <row r="3" spans="1:5" ht="18.75" x14ac:dyDescent="0.3">
      <c r="A3" s="8"/>
      <c r="B3" s="9"/>
      <c r="D3" s="7"/>
      <c r="E3" s="6"/>
    </row>
    <row r="4" spans="1:5" ht="18.75" x14ac:dyDescent="0.3">
      <c r="A4" s="23" t="s">
        <v>13</v>
      </c>
      <c r="B4" s="9"/>
      <c r="D4" s="7"/>
      <c r="E4" s="6"/>
    </row>
    <row r="5" spans="1:5" ht="36" customHeight="1" x14ac:dyDescent="0.25">
      <c r="A5" s="221" t="s">
        <v>104</v>
      </c>
      <c r="B5" s="221"/>
      <c r="C5" s="221"/>
      <c r="D5" s="221"/>
      <c r="E5" s="221"/>
    </row>
    <row r="6" spans="1:5" ht="15.75" x14ac:dyDescent="0.25">
      <c r="A6" s="5"/>
      <c r="B6" s="3"/>
      <c r="C6" s="3"/>
      <c r="D6" s="3"/>
      <c r="E6" s="3"/>
    </row>
    <row r="7" spans="1:5" ht="18.75" x14ac:dyDescent="0.3">
      <c r="A7" s="35" t="s">
        <v>14</v>
      </c>
      <c r="B7" s="9"/>
      <c r="D7" s="7"/>
      <c r="E7" s="6"/>
    </row>
    <row r="8" spans="1:5" ht="15.75" x14ac:dyDescent="0.25">
      <c r="A8" s="5"/>
      <c r="B8" s="3"/>
      <c r="C8" s="3"/>
      <c r="D8" s="3"/>
      <c r="E8" s="3"/>
    </row>
    <row r="9" spans="1:5" ht="15.75" x14ac:dyDescent="0.25">
      <c r="A9" s="11"/>
      <c r="B9" s="12"/>
      <c r="C9" s="12"/>
      <c r="D9" s="12" t="s">
        <v>0</v>
      </c>
      <c r="E9" s="13"/>
    </row>
    <row r="10" spans="1:5" ht="15.75" x14ac:dyDescent="0.25">
      <c r="A10" s="17"/>
      <c r="B10" s="10" t="s">
        <v>19</v>
      </c>
      <c r="C10" s="10"/>
      <c r="D10" s="10" t="s">
        <v>12</v>
      </c>
      <c r="E10" s="18" t="s">
        <v>1</v>
      </c>
    </row>
    <row r="11" spans="1:5" s="22" customFormat="1" ht="15.75" x14ac:dyDescent="0.25">
      <c r="A11" s="19"/>
      <c r="B11" s="20"/>
      <c r="C11" s="20"/>
      <c r="D11" s="20"/>
      <c r="E11" s="21"/>
    </row>
    <row r="12" spans="1:5" s="22" customFormat="1" ht="15.75" x14ac:dyDescent="0.25">
      <c r="A12" s="25" t="s">
        <v>15</v>
      </c>
      <c r="B12" s="27">
        <f>DWH!E5</f>
        <v>118003</v>
      </c>
      <c r="C12" s="28"/>
      <c r="D12" s="27">
        <f>DWH!F5</f>
        <v>5207</v>
      </c>
      <c r="E12" s="67">
        <f>DWH!G5</f>
        <v>4.61629845029966E-2</v>
      </c>
    </row>
    <row r="13" spans="1:5" s="22" customFormat="1" ht="15.75" x14ac:dyDescent="0.25">
      <c r="A13" s="24" t="s">
        <v>16</v>
      </c>
      <c r="B13" s="30">
        <f>DWH!E6</f>
        <v>52219</v>
      </c>
      <c r="C13" s="31"/>
      <c r="D13" s="30">
        <f>DWH!F6</f>
        <v>3721</v>
      </c>
      <c r="E13" s="68">
        <f>DWH!G6</f>
        <v>7.6724813394366806E-2</v>
      </c>
    </row>
    <row r="14" spans="1:5" s="22" customFormat="1" ht="15.75" x14ac:dyDescent="0.25">
      <c r="A14" s="24" t="s">
        <v>106</v>
      </c>
      <c r="B14" s="30">
        <f>DWH!E7</f>
        <v>65784</v>
      </c>
      <c r="C14" s="31"/>
      <c r="D14" s="30">
        <f>DWH!F7</f>
        <v>1486</v>
      </c>
      <c r="E14" s="68">
        <f>DWH!G7</f>
        <v>2.3111138760148101E-2</v>
      </c>
    </row>
    <row r="15" spans="1:5" s="22" customFormat="1" ht="15.75" x14ac:dyDescent="0.25">
      <c r="A15" s="25" t="s">
        <v>17</v>
      </c>
      <c r="B15" s="27">
        <f>DWH!B5</f>
        <v>939053</v>
      </c>
      <c r="C15" s="28"/>
      <c r="D15" s="27">
        <f>DWH!C5</f>
        <v>9281</v>
      </c>
      <c r="E15" s="67">
        <f>DWH!D5</f>
        <v>9.9820170966645593E-3</v>
      </c>
    </row>
    <row r="16" spans="1:5" s="22" customFormat="1" ht="15.75" x14ac:dyDescent="0.25">
      <c r="A16" s="24" t="s">
        <v>16</v>
      </c>
      <c r="B16" s="30">
        <f>DWH!B6</f>
        <v>456138</v>
      </c>
      <c r="C16" s="31"/>
      <c r="D16" s="30">
        <f>DWH!C6</f>
        <v>5925</v>
      </c>
      <c r="E16" s="68">
        <f>DWH!D6</f>
        <v>1.31604373929673E-2</v>
      </c>
    </row>
    <row r="17" spans="1:8" s="22" customFormat="1" ht="15.75" x14ac:dyDescent="0.25">
      <c r="A17" s="24" t="s">
        <v>106</v>
      </c>
      <c r="B17" s="30">
        <f>DWH!B7</f>
        <v>482915</v>
      </c>
      <c r="C17" s="31"/>
      <c r="D17" s="30">
        <f>DWH!C7</f>
        <v>3356</v>
      </c>
      <c r="E17" s="68">
        <f>DWH!D7</f>
        <v>6.9980961675205804E-3</v>
      </c>
    </row>
    <row r="18" spans="1:8" s="22" customFormat="1" ht="15.75" x14ac:dyDescent="0.25">
      <c r="A18" s="25" t="s">
        <v>18</v>
      </c>
      <c r="B18" s="29">
        <f>DWH!H5</f>
        <v>0.111633631519995</v>
      </c>
      <c r="C18" s="28"/>
      <c r="D18" s="29">
        <f>DWH!I5</f>
        <v>3.4430866346735201E-3</v>
      </c>
      <c r="E18" s="90" t="s">
        <v>44</v>
      </c>
    </row>
    <row r="19" spans="1:8" s="22" customFormat="1" ht="15.75" x14ac:dyDescent="0.25">
      <c r="A19" s="24" t="s">
        <v>16</v>
      </c>
      <c r="B19" s="32">
        <f>DWH!H6</f>
        <v>0.10272111921346599</v>
      </c>
      <c r="C19" s="31"/>
      <c r="D19" s="32">
        <f>DWH!I6</f>
        <v>5.47441721571593E-3</v>
      </c>
      <c r="E19" s="91" t="s">
        <v>44</v>
      </c>
    </row>
    <row r="20" spans="1:8" s="22" customFormat="1" ht="15.75" x14ac:dyDescent="0.25">
      <c r="A20" s="24" t="s">
        <v>106</v>
      </c>
      <c r="B20" s="32">
        <f>DWH!H7</f>
        <v>0.11989086912861099</v>
      </c>
      <c r="C20" s="31"/>
      <c r="D20" s="32">
        <f>DWH!I7</f>
        <v>1.6649384152070501E-3</v>
      </c>
      <c r="E20" s="91" t="s">
        <v>44</v>
      </c>
    </row>
    <row r="21" spans="1:8" s="22" customFormat="1" ht="15.75" x14ac:dyDescent="0.25">
      <c r="A21" s="34"/>
      <c r="B21" s="32"/>
      <c r="C21" s="31"/>
      <c r="D21" s="32"/>
      <c r="E21" s="31"/>
    </row>
    <row r="22" spans="1:8" s="22" customFormat="1" ht="15.75" x14ac:dyDescent="0.25">
      <c r="A22" s="34"/>
      <c r="B22" s="32"/>
      <c r="C22" s="31"/>
      <c r="D22" s="32"/>
      <c r="E22" s="31"/>
    </row>
    <row r="23" spans="1:8" ht="18.75" x14ac:dyDescent="0.3">
      <c r="A23" s="35"/>
      <c r="B23" s="9"/>
      <c r="D23" s="7"/>
      <c r="E23" s="6"/>
    </row>
    <row r="24" spans="1:8" s="22" customFormat="1" ht="15.75" x14ac:dyDescent="0.25">
      <c r="A24" s="69"/>
      <c r="B24" s="20"/>
      <c r="C24" s="20"/>
      <c r="D24" s="20"/>
      <c r="E24" s="20"/>
    </row>
    <row r="25" spans="1:8" s="22" customFormat="1" ht="15.75" x14ac:dyDescent="0.25">
      <c r="A25" s="69"/>
      <c r="B25" s="223" t="s">
        <v>20</v>
      </c>
      <c r="C25" s="223"/>
      <c r="D25" s="223" t="s">
        <v>21</v>
      </c>
      <c r="E25" s="223"/>
    </row>
    <row r="26" spans="1:8" s="22" customFormat="1" ht="15.75" x14ac:dyDescent="0.25">
      <c r="A26" s="20"/>
      <c r="B26" s="20"/>
      <c r="C26" s="20"/>
      <c r="D26" s="20"/>
      <c r="E26" s="20"/>
    </row>
    <row r="27" spans="1:8" ht="15.75" x14ac:dyDescent="0.25">
      <c r="A27" s="16"/>
      <c r="B27" s="14" t="s">
        <v>5</v>
      </c>
      <c r="C27" s="15" t="s">
        <v>22</v>
      </c>
      <c r="D27" s="14" t="s">
        <v>5</v>
      </c>
      <c r="E27" s="15" t="s">
        <v>22</v>
      </c>
    </row>
    <row r="28" spans="1:8" ht="15.75" x14ac:dyDescent="0.25">
      <c r="A28" s="93"/>
      <c r="B28" s="94"/>
      <c r="C28" s="95"/>
      <c r="D28" s="96"/>
      <c r="E28" s="97"/>
    </row>
    <row r="29" spans="1:8" x14ac:dyDescent="0.25">
      <c r="A29" s="98" t="s">
        <v>23</v>
      </c>
      <c r="B29" s="99">
        <f>DWH!B24</f>
        <v>118003</v>
      </c>
      <c r="C29" s="100">
        <f>DWH!E24</f>
        <v>1</v>
      </c>
      <c r="D29" s="99">
        <f>DWH!B41</f>
        <v>13818</v>
      </c>
      <c r="E29" s="101">
        <f>DWH!E41</f>
        <v>1</v>
      </c>
      <c r="G29" s="110"/>
    </row>
    <row r="30" spans="1:8" x14ac:dyDescent="0.25">
      <c r="A30" s="102" t="s">
        <v>24</v>
      </c>
      <c r="B30" s="103">
        <f>DWH!B12</f>
        <v>52966</v>
      </c>
      <c r="C30" s="104">
        <f>DWH!E12</f>
        <v>0.44885299526283229</v>
      </c>
      <c r="D30" s="103">
        <f>DWH!B29</f>
        <v>5253</v>
      </c>
      <c r="E30" s="105">
        <f>DWH!E29</f>
        <v>0.38015631784628745</v>
      </c>
      <c r="G30" s="110"/>
      <c r="H30" s="217" t="str">
        <f>TEXT(C30,"0,0%")</f>
        <v>44,9%</v>
      </c>
    </row>
    <row r="31" spans="1:8" s="4" customFormat="1" x14ac:dyDescent="0.25">
      <c r="A31" s="106" t="s">
        <v>25</v>
      </c>
      <c r="B31" s="103">
        <f>DWH!B13</f>
        <v>21953</v>
      </c>
      <c r="C31" s="104">
        <f>DWH!E13</f>
        <v>0.18603764311076837</v>
      </c>
      <c r="D31" s="103">
        <f>DWH!B30</f>
        <v>4210</v>
      </c>
      <c r="E31" s="105">
        <f>DWH!E30</f>
        <v>0.30467506151396728</v>
      </c>
      <c r="F31" s="111"/>
      <c r="G31" s="111"/>
      <c r="H31" s="217" t="str">
        <f>TEXT(C31,"0,0%")</f>
        <v>18,6%</v>
      </c>
    </row>
    <row r="32" spans="1:8" x14ac:dyDescent="0.25">
      <c r="A32" s="102" t="s">
        <v>26</v>
      </c>
      <c r="B32" s="103">
        <f>DWH!B14</f>
        <v>663</v>
      </c>
      <c r="C32" s="104">
        <f>DWH!E14</f>
        <v>5.6185012245451383E-3</v>
      </c>
      <c r="D32" s="103">
        <f>DWH!B31</f>
        <v>31</v>
      </c>
      <c r="E32" s="105">
        <f>DWH!E31</f>
        <v>2.2434505717180489E-3</v>
      </c>
      <c r="G32" s="110"/>
      <c r="H32" s="217" t="str">
        <f>TEXT(SUM(C30:C31),"0,0%")</f>
        <v>63,5%</v>
      </c>
    </row>
    <row r="33" spans="1:8" x14ac:dyDescent="0.25">
      <c r="A33" s="102" t="s">
        <v>27</v>
      </c>
      <c r="B33" s="103">
        <f>DWH!B15</f>
        <v>2047</v>
      </c>
      <c r="C33" s="104">
        <f>DWH!E15</f>
        <v>1.7347016601272847E-2</v>
      </c>
      <c r="D33" s="103">
        <f>DWH!B32</f>
        <v>37</v>
      </c>
      <c r="E33" s="105">
        <f>DWH!E32</f>
        <v>2.6776668114054133E-3</v>
      </c>
      <c r="H33" s="217" t="str">
        <f>TEXT(E31,"0,0%")</f>
        <v>30,5%</v>
      </c>
    </row>
    <row r="34" spans="1:8" x14ac:dyDescent="0.25">
      <c r="A34" s="102" t="s">
        <v>28</v>
      </c>
      <c r="B34" s="103">
        <f>DWH!B16</f>
        <v>2442</v>
      </c>
      <c r="C34" s="104">
        <f>DWH!E16</f>
        <v>2.0694389125700194E-2</v>
      </c>
      <c r="D34" s="103">
        <f>DWH!B33</f>
        <v>419</v>
      </c>
      <c r="E34" s="105">
        <f>DWH!E33</f>
        <v>3.0322767404834274E-2</v>
      </c>
    </row>
    <row r="35" spans="1:8" x14ac:dyDescent="0.25">
      <c r="A35" s="102" t="s">
        <v>29</v>
      </c>
      <c r="B35" s="103">
        <f>DWH!B17</f>
        <v>11331</v>
      </c>
      <c r="C35" s="104">
        <f>DWH!E17</f>
        <v>9.602298246654746E-2</v>
      </c>
      <c r="D35" s="103">
        <f>DWH!B34</f>
        <v>62</v>
      </c>
      <c r="E35" s="105">
        <f>DWH!E34</f>
        <v>4.4869011434360978E-3</v>
      </c>
    </row>
    <row r="36" spans="1:8" x14ac:dyDescent="0.25">
      <c r="A36" s="102" t="s">
        <v>30</v>
      </c>
      <c r="B36" s="103">
        <f>DWH!B18</f>
        <v>2514</v>
      </c>
      <c r="C36" s="104">
        <f>DWH!E18</f>
        <v>2.1304543104836319E-2</v>
      </c>
      <c r="D36" s="103">
        <f>DWH!B35</f>
        <v>598</v>
      </c>
      <c r="E36" s="105">
        <f>DWH!E35</f>
        <v>4.3276885222173975E-2</v>
      </c>
    </row>
    <row r="37" spans="1:8" x14ac:dyDescent="0.25">
      <c r="A37" s="102" t="s">
        <v>31</v>
      </c>
      <c r="B37" s="103">
        <f>DWH!B19</f>
        <v>2139</v>
      </c>
      <c r="C37" s="104">
        <f>DWH!E19</f>
        <v>1.8126657796835675E-2</v>
      </c>
      <c r="D37" s="103">
        <f>DWH!B36</f>
        <v>264</v>
      </c>
      <c r="E37" s="105">
        <f>DWH!E36</f>
        <v>1.910551454624403E-2</v>
      </c>
    </row>
    <row r="38" spans="1:8" x14ac:dyDescent="0.25">
      <c r="A38" s="102" t="s">
        <v>32</v>
      </c>
      <c r="B38" s="103">
        <f>DWH!B20</f>
        <v>3396</v>
      </c>
      <c r="C38" s="104">
        <f>DWH!E20</f>
        <v>2.8778929349253832E-2</v>
      </c>
      <c r="D38" s="103">
        <f>DWH!B37</f>
        <v>1900</v>
      </c>
      <c r="E38" s="105">
        <f>DWH!E37</f>
        <v>0.13750180923433203</v>
      </c>
    </row>
    <row r="39" spans="1:8" x14ac:dyDescent="0.25">
      <c r="A39" s="102" t="s">
        <v>33</v>
      </c>
      <c r="B39" s="103">
        <f>DWH!B21</f>
        <v>382</v>
      </c>
      <c r="C39" s="104">
        <f>DWH!E21</f>
        <v>3.2372058337499896E-3</v>
      </c>
      <c r="D39" s="103">
        <f>DWH!B38</f>
        <v>66</v>
      </c>
      <c r="E39" s="105">
        <f>DWH!E38</f>
        <v>4.7763786365610074E-3</v>
      </c>
    </row>
    <row r="40" spans="1:8" x14ac:dyDescent="0.25">
      <c r="A40" s="102" t="s">
        <v>34</v>
      </c>
      <c r="B40" s="103">
        <f>DWH!B22</f>
        <v>1767</v>
      </c>
      <c r="C40" s="104">
        <f>DWH!E22</f>
        <v>1.4974195571299035E-2</v>
      </c>
      <c r="D40" s="103">
        <f>DWH!B39</f>
        <v>494</v>
      </c>
      <c r="E40" s="105">
        <f>DWH!E39</f>
        <v>3.5750470400926326E-2</v>
      </c>
    </row>
    <row r="41" spans="1:8" ht="26.25" x14ac:dyDescent="0.25">
      <c r="A41" s="107" t="s">
        <v>103</v>
      </c>
      <c r="B41" s="103">
        <f>DWH!B23</f>
        <v>16092</v>
      </c>
      <c r="C41" s="108">
        <f>DWH!E23</f>
        <v>0.13636941433692365</v>
      </c>
      <c r="D41" s="103">
        <f>DWH!B40</f>
        <v>484</v>
      </c>
      <c r="E41" s="109">
        <f>DWH!E40</f>
        <v>3.5026776668114053E-2</v>
      </c>
    </row>
    <row r="43" spans="1:8" ht="61.5" customHeight="1" x14ac:dyDescent="0.25">
      <c r="A43" s="222" t="str">
        <f>CONCATENATE(H30," der arbeitslosen Personen hat lediglich Pflichtschulausbildung, ",H31," verfügen über einen Lehrabschluss; in Summe weisen ",H32," aller arbeitslosen Personen maximal Lehrausbildung auf. Personen mit Lehrabschluss sind allerdings im Vorteil: ",H33," der (sofort verfügbaren) offenen Stellen verlangt diese Qualifikation.")</f>
        <v>44,9% der arbeitslosen Personen hat lediglich Pflichtschulausbildung, 18,6% verfügen über einen Lehrabschluss; in Summe weisen 63,5% aller arbeitslosen Personen maximal Lehrausbildung auf. Personen mit Lehrabschluss sind allerdings im Vorteil: 30,5% der (sofort verfügbaren) offenen Stellen verlangt diese Qualifikation.</v>
      </c>
      <c r="B43" s="222"/>
      <c r="C43" s="222"/>
      <c r="D43" s="222"/>
      <c r="E43" s="222"/>
    </row>
    <row r="46" spans="1:8" ht="18.75" x14ac:dyDescent="0.3">
      <c r="A46" s="35" t="s">
        <v>59</v>
      </c>
      <c r="B46" s="9"/>
      <c r="D46" s="7"/>
      <c r="E46" s="6"/>
    </row>
    <row r="62" spans="8:8" x14ac:dyDescent="0.25">
      <c r="H62" s="217" t="str">
        <f>TEXT(Diagramm_Ausbildung!D28,"0,0%")</f>
        <v>46,8%</v>
      </c>
    </row>
    <row r="63" spans="8:8" x14ac:dyDescent="0.25">
      <c r="H63" s="217" t="str">
        <f>TEXT(Diagramm_Ausbildung!C28,"0,0%")</f>
        <v>42,4%</v>
      </c>
    </row>
    <row r="64" spans="8:8" x14ac:dyDescent="0.25">
      <c r="H64" s="217" t="str">
        <f>TEXT(Diagramm_Ausbildung!C29,"0,0%")</f>
        <v>15,4%</v>
      </c>
    </row>
    <row r="65" spans="1:8" x14ac:dyDescent="0.25">
      <c r="H65" s="217" t="str">
        <f>TEXT(Diagramm_Ausbildung!D29,"0,0%")</f>
        <v>21,1%</v>
      </c>
    </row>
    <row r="68" spans="1:8" ht="60" customHeight="1" x14ac:dyDescent="0.25">
      <c r="A68" s="222" t="str">
        <f>CONCATENATE("Bei der differenzierten Betrachtung arbeitsloser Personen nach Geschlecht zeigt sich ein Unterschied beim Anteil von Personen mit Pflichtschulausbildung (Männer: ",H62,", Frauen: ",H63,"), noch deutlicher ist der Unterschied beim Anteil von Personen mit Lehrabschluss: ",H64," der arbeitslosen Frauen, aber ",H65," der arbeitslosen Männer haben eine Lehrausbildung absolviert.")</f>
        <v>Bei der differenzierten Betrachtung arbeitsloser Personen nach Geschlecht zeigt sich ein Unterschied beim Anteil von Personen mit Pflichtschulausbildung (Männer: 46,8%, Frauen: 42,4%), noch deutlicher ist der Unterschied beim Anteil von Personen mit Lehrabschluss: 15,4% der arbeitslosen Frauen, aber 21,1% der arbeitslosen Männer haben eine Lehrausbildung absolviert.</v>
      </c>
      <c r="B68" s="222"/>
      <c r="C68" s="222"/>
      <c r="D68" s="222"/>
      <c r="E68" s="222"/>
    </row>
    <row r="71" spans="1:8" ht="18.75" x14ac:dyDescent="0.3">
      <c r="A71" s="35" t="s">
        <v>91</v>
      </c>
      <c r="B71" s="9"/>
      <c r="D71" s="7"/>
      <c r="E71" s="6"/>
    </row>
    <row r="97" spans="1:5" ht="18.75" x14ac:dyDescent="0.3">
      <c r="A97" s="35" t="s">
        <v>92</v>
      </c>
      <c r="B97" s="9"/>
      <c r="D97" s="7"/>
      <c r="E97" s="6"/>
    </row>
    <row r="120" spans="1:5" ht="57" customHeight="1" x14ac:dyDescent="0.25">
      <c r="A120" s="219" t="s">
        <v>99</v>
      </c>
      <c r="B120" s="219"/>
      <c r="C120" s="219"/>
      <c r="D120" s="219"/>
      <c r="E120" s="219"/>
    </row>
    <row r="122" spans="1:5" x14ac:dyDescent="0.25">
      <c r="A122" s="71" t="s">
        <v>93</v>
      </c>
    </row>
    <row r="123" spans="1:5" ht="21.75" customHeight="1" x14ac:dyDescent="0.25">
      <c r="A123" s="70" t="s">
        <v>94</v>
      </c>
    </row>
    <row r="124" spans="1:5" ht="30.75" customHeight="1" x14ac:dyDescent="0.25">
      <c r="A124" s="219" t="s">
        <v>100</v>
      </c>
      <c r="B124" s="219"/>
      <c r="C124" s="219"/>
      <c r="D124" s="219"/>
      <c r="E124" s="219"/>
    </row>
    <row r="125" spans="1:5" ht="31.5" customHeight="1" x14ac:dyDescent="0.25">
      <c r="A125" s="220" t="s">
        <v>101</v>
      </c>
      <c r="B125" s="220"/>
      <c r="C125" s="220"/>
      <c r="D125" s="220"/>
      <c r="E125" s="220"/>
    </row>
    <row r="127" spans="1:5" x14ac:dyDescent="0.25">
      <c r="A127" s="1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26" t="s">
        <v>35</v>
      </c>
    </row>
    <row r="3" spans="1:9" x14ac:dyDescent="0.25">
      <c r="A3" s="118"/>
      <c r="B3" s="119" t="s">
        <v>111</v>
      </c>
      <c r="C3" s="2"/>
      <c r="D3" s="2"/>
      <c r="E3" s="2"/>
      <c r="F3" s="2"/>
      <c r="G3" s="2"/>
      <c r="H3" s="2"/>
      <c r="I3" s="2"/>
    </row>
    <row r="4" spans="1:9" x14ac:dyDescent="0.25">
      <c r="B4" s="122" t="s">
        <v>36</v>
      </c>
      <c r="C4" s="123" t="s">
        <v>37</v>
      </c>
      <c r="D4" s="124" t="s">
        <v>38</v>
      </c>
      <c r="E4" s="125" t="s">
        <v>39</v>
      </c>
      <c r="F4" s="123" t="s">
        <v>40</v>
      </c>
      <c r="G4" s="124" t="s">
        <v>41</v>
      </c>
      <c r="H4" s="125" t="s">
        <v>42</v>
      </c>
      <c r="I4" s="126" t="s">
        <v>43</v>
      </c>
    </row>
    <row r="5" spans="1:9" x14ac:dyDescent="0.25">
      <c r="A5" s="120" t="s">
        <v>6</v>
      </c>
      <c r="B5" s="127">
        <v>939053</v>
      </c>
      <c r="C5" s="129">
        <v>9281</v>
      </c>
      <c r="D5" s="131">
        <v>9.9820170966645593E-3</v>
      </c>
      <c r="E5" s="133">
        <v>118003</v>
      </c>
      <c r="F5" s="129">
        <v>5207</v>
      </c>
      <c r="G5" s="131">
        <v>4.61629845029966E-2</v>
      </c>
      <c r="H5" s="134">
        <v>0.111633631519995</v>
      </c>
      <c r="I5" s="136">
        <v>3.4430866346735201E-3</v>
      </c>
    </row>
    <row r="6" spans="1:9" x14ac:dyDescent="0.25">
      <c r="A6" s="121" t="s">
        <v>4</v>
      </c>
      <c r="B6" s="128">
        <v>456138</v>
      </c>
      <c r="C6" s="130">
        <v>5925</v>
      </c>
      <c r="D6" s="132">
        <v>1.31604373929673E-2</v>
      </c>
      <c r="E6" s="130">
        <v>52219</v>
      </c>
      <c r="F6" s="130">
        <v>3721</v>
      </c>
      <c r="G6" s="132">
        <v>7.6724813394366806E-2</v>
      </c>
      <c r="H6" s="135">
        <v>0.10272111921346599</v>
      </c>
      <c r="I6" s="137">
        <v>5.47441721571593E-3</v>
      </c>
    </row>
    <row r="7" spans="1:9" x14ac:dyDescent="0.25">
      <c r="A7" s="121" t="s">
        <v>105</v>
      </c>
      <c r="B7" s="128">
        <v>482915</v>
      </c>
      <c r="C7" s="130">
        <v>3356</v>
      </c>
      <c r="D7" s="132">
        <v>6.9980961675205804E-3</v>
      </c>
      <c r="E7" s="130">
        <v>65784</v>
      </c>
      <c r="F7" s="130">
        <v>1486</v>
      </c>
      <c r="G7" s="132">
        <v>2.3111138760148101E-2</v>
      </c>
      <c r="H7" s="135">
        <v>0.11989086912861099</v>
      </c>
      <c r="I7" s="137">
        <v>1.6649384152070501E-3</v>
      </c>
    </row>
    <row r="9" spans="1:9" ht="15.75" x14ac:dyDescent="0.25">
      <c r="A9" s="26" t="s">
        <v>45</v>
      </c>
    </row>
    <row r="10" spans="1:9" ht="15.75" x14ac:dyDescent="0.25">
      <c r="E10" s="33" t="s">
        <v>56</v>
      </c>
    </row>
    <row r="11" spans="1:9" ht="15.75" x14ac:dyDescent="0.25">
      <c r="A11" s="139" t="s">
        <v>5</v>
      </c>
      <c r="B11" s="143" t="s">
        <v>95</v>
      </c>
      <c r="C11" s="142" t="s">
        <v>96</v>
      </c>
      <c r="D11" s="140" t="s">
        <v>97</v>
      </c>
      <c r="E11" s="33"/>
    </row>
    <row r="12" spans="1:9" x14ac:dyDescent="0.25">
      <c r="A12" s="141" t="s">
        <v>7</v>
      </c>
      <c r="B12" s="145">
        <v>52966</v>
      </c>
      <c r="C12" s="151">
        <v>661</v>
      </c>
      <c r="D12" s="157">
        <v>1.26374151610745E-2</v>
      </c>
      <c r="E12" s="72">
        <f>B12/$B$24</f>
        <v>0.44885299526283229</v>
      </c>
    </row>
    <row r="13" spans="1:9" x14ac:dyDescent="0.25">
      <c r="A13" s="138" t="s">
        <v>8</v>
      </c>
      <c r="B13" s="146">
        <v>21953</v>
      </c>
      <c r="C13" s="152">
        <v>617</v>
      </c>
      <c r="D13" s="158">
        <v>2.8918260217472801E-2</v>
      </c>
      <c r="E13" s="73">
        <f t="shared" ref="E13:E24" si="0">B13/$B$24</f>
        <v>0.18603764311076837</v>
      </c>
    </row>
    <row r="14" spans="1:9" x14ac:dyDescent="0.25">
      <c r="A14" s="138" t="s">
        <v>46</v>
      </c>
      <c r="B14" s="146">
        <v>663</v>
      </c>
      <c r="C14" s="152">
        <v>15</v>
      </c>
      <c r="D14" s="158">
        <v>2.3148148148148098E-2</v>
      </c>
      <c r="E14" s="73">
        <f t="shared" si="0"/>
        <v>5.6185012245451383E-3</v>
      </c>
    </row>
    <row r="15" spans="1:9" x14ac:dyDescent="0.25">
      <c r="A15" s="138" t="s">
        <v>47</v>
      </c>
      <c r="B15" s="146">
        <v>2047</v>
      </c>
      <c r="C15" s="152">
        <v>169</v>
      </c>
      <c r="D15" s="158">
        <v>8.9989350372736907E-2</v>
      </c>
      <c r="E15" s="73">
        <f t="shared" si="0"/>
        <v>1.7347016601272847E-2</v>
      </c>
    </row>
    <row r="16" spans="1:9" x14ac:dyDescent="0.25">
      <c r="A16" s="138" t="s">
        <v>48</v>
      </c>
      <c r="B16" s="146">
        <v>2442</v>
      </c>
      <c r="C16" s="152">
        <v>112</v>
      </c>
      <c r="D16" s="158">
        <v>4.8068669527896998E-2</v>
      </c>
      <c r="E16" s="72">
        <f t="shared" si="0"/>
        <v>2.0694389125700194E-2</v>
      </c>
    </row>
    <row r="17" spans="1:5" x14ac:dyDescent="0.25">
      <c r="A17" s="138" t="s">
        <v>49</v>
      </c>
      <c r="B17" s="146">
        <v>11331</v>
      </c>
      <c r="C17" s="152">
        <v>467</v>
      </c>
      <c r="D17" s="158">
        <v>4.29860088365243E-2</v>
      </c>
      <c r="E17" s="73">
        <f t="shared" si="0"/>
        <v>9.602298246654746E-2</v>
      </c>
    </row>
    <row r="18" spans="1:5" x14ac:dyDescent="0.25">
      <c r="A18" s="138" t="s">
        <v>50</v>
      </c>
      <c r="B18" s="146">
        <v>2514</v>
      </c>
      <c r="C18" s="152">
        <v>275</v>
      </c>
      <c r="D18" s="158">
        <v>0.122822688700313</v>
      </c>
      <c r="E18" s="73">
        <f t="shared" si="0"/>
        <v>2.1304543104836319E-2</v>
      </c>
    </row>
    <row r="19" spans="1:5" x14ac:dyDescent="0.25">
      <c r="A19" s="138" t="s">
        <v>51</v>
      </c>
      <c r="B19" s="146">
        <v>2139</v>
      </c>
      <c r="C19" s="152">
        <v>247</v>
      </c>
      <c r="D19" s="158">
        <v>0.130549682875264</v>
      </c>
      <c r="E19" s="73">
        <f t="shared" si="0"/>
        <v>1.8126657796835675E-2</v>
      </c>
    </row>
    <row r="20" spans="1:5" x14ac:dyDescent="0.25">
      <c r="A20" s="142" t="s">
        <v>52</v>
      </c>
      <c r="B20" s="147">
        <v>3396</v>
      </c>
      <c r="C20" s="153">
        <v>234</v>
      </c>
      <c r="D20" s="159">
        <v>7.4003795066413705E-2</v>
      </c>
      <c r="E20" s="72">
        <f t="shared" si="0"/>
        <v>2.8778929349253832E-2</v>
      </c>
    </row>
    <row r="21" spans="1:5" x14ac:dyDescent="0.25">
      <c r="A21" s="144" t="s">
        <v>53</v>
      </c>
      <c r="B21" s="148">
        <v>382</v>
      </c>
      <c r="C21" s="154">
        <v>29</v>
      </c>
      <c r="D21" s="160">
        <v>8.2152974504249299E-2</v>
      </c>
      <c r="E21" s="73">
        <f t="shared" si="0"/>
        <v>3.2372058337499896E-3</v>
      </c>
    </row>
    <row r="22" spans="1:5" x14ac:dyDescent="0.25">
      <c r="A22" s="138" t="s">
        <v>54</v>
      </c>
      <c r="B22" s="149">
        <v>1767</v>
      </c>
      <c r="C22" s="155">
        <v>236</v>
      </c>
      <c r="D22" s="161">
        <v>0.15414761593729601</v>
      </c>
      <c r="E22" s="73">
        <f t="shared" si="0"/>
        <v>1.4974195571299035E-2</v>
      </c>
    </row>
    <row r="23" spans="1:5" x14ac:dyDescent="0.25">
      <c r="A23" s="138" t="s">
        <v>55</v>
      </c>
      <c r="B23" s="150">
        <v>16092</v>
      </c>
      <c r="C23" s="156">
        <v>2037</v>
      </c>
      <c r="D23" s="158">
        <v>0.14493062966915701</v>
      </c>
      <c r="E23" s="73">
        <f t="shared" si="0"/>
        <v>0.13636941433692365</v>
      </c>
    </row>
    <row r="24" spans="1:5" x14ac:dyDescent="0.25">
      <c r="A24" s="138" t="s">
        <v>11</v>
      </c>
      <c r="B24" s="150">
        <v>118003</v>
      </c>
      <c r="C24" s="156">
        <v>5207</v>
      </c>
      <c r="D24" s="158">
        <v>4.61629845029966E-2</v>
      </c>
      <c r="E24" s="72">
        <f t="shared" si="0"/>
        <v>1</v>
      </c>
    </row>
    <row r="26" spans="1:5" ht="15.75" x14ac:dyDescent="0.25">
      <c r="A26" s="26" t="s">
        <v>57</v>
      </c>
    </row>
    <row r="27" spans="1:5" ht="15.75" x14ac:dyDescent="0.25">
      <c r="E27" s="33" t="s">
        <v>56</v>
      </c>
    </row>
    <row r="28" spans="1:5" x14ac:dyDescent="0.25">
      <c r="A28" s="163" t="s">
        <v>5</v>
      </c>
      <c r="B28" s="167" t="s">
        <v>98</v>
      </c>
      <c r="C28" s="166" t="s">
        <v>96</v>
      </c>
      <c r="D28" s="164" t="s">
        <v>97</v>
      </c>
    </row>
    <row r="29" spans="1:5" x14ac:dyDescent="0.25">
      <c r="A29" s="165" t="s">
        <v>7</v>
      </c>
      <c r="B29" s="169">
        <v>5253</v>
      </c>
      <c r="C29" s="175">
        <v>-1700</v>
      </c>
      <c r="D29" s="181">
        <v>-0.24449877750611199</v>
      </c>
      <c r="E29" s="72">
        <f>B29/$B$41</f>
        <v>0.38015631784628745</v>
      </c>
    </row>
    <row r="30" spans="1:5" x14ac:dyDescent="0.25">
      <c r="A30" s="162" t="s">
        <v>8</v>
      </c>
      <c r="B30" s="170">
        <v>4210</v>
      </c>
      <c r="C30" s="176">
        <v>-672</v>
      </c>
      <c r="D30" s="182">
        <v>-0.13764850471118401</v>
      </c>
      <c r="E30" s="73">
        <f t="shared" ref="E30:E41" si="1">B30/$B$41</f>
        <v>0.30467506151396728</v>
      </c>
    </row>
    <row r="31" spans="1:5" x14ac:dyDescent="0.25">
      <c r="A31" s="162" t="s">
        <v>46</v>
      </c>
      <c r="B31" s="170">
        <v>31</v>
      </c>
      <c r="C31" s="176">
        <v>4</v>
      </c>
      <c r="D31" s="182">
        <v>0.148148148148148</v>
      </c>
      <c r="E31" s="73">
        <f t="shared" si="1"/>
        <v>2.2434505717180489E-3</v>
      </c>
    </row>
    <row r="32" spans="1:5" x14ac:dyDescent="0.25">
      <c r="A32" s="162" t="s">
        <v>47</v>
      </c>
      <c r="B32" s="170">
        <v>37</v>
      </c>
      <c r="C32" s="176">
        <v>-8</v>
      </c>
      <c r="D32" s="182">
        <v>-0.17777777777777801</v>
      </c>
      <c r="E32" s="73">
        <f t="shared" si="1"/>
        <v>2.6776668114054133E-3</v>
      </c>
    </row>
    <row r="33" spans="1:5" x14ac:dyDescent="0.25">
      <c r="A33" s="162" t="s">
        <v>48</v>
      </c>
      <c r="B33" s="170">
        <v>419</v>
      </c>
      <c r="C33" s="176">
        <v>-362</v>
      </c>
      <c r="D33" s="182">
        <v>-0.46350832266325198</v>
      </c>
      <c r="E33" s="72">
        <f t="shared" si="1"/>
        <v>3.0322767404834274E-2</v>
      </c>
    </row>
    <row r="34" spans="1:5" x14ac:dyDescent="0.25">
      <c r="A34" s="162" t="s">
        <v>49</v>
      </c>
      <c r="B34" s="170">
        <v>62</v>
      </c>
      <c r="C34" s="176">
        <v>-28</v>
      </c>
      <c r="D34" s="182">
        <v>-0.31111111111111101</v>
      </c>
      <c r="E34" s="73">
        <f t="shared" si="1"/>
        <v>4.4869011434360978E-3</v>
      </c>
    </row>
    <row r="35" spans="1:5" x14ac:dyDescent="0.25">
      <c r="A35" s="162" t="s">
        <v>50</v>
      </c>
      <c r="B35" s="170">
        <v>598</v>
      </c>
      <c r="C35" s="176">
        <v>-116</v>
      </c>
      <c r="D35" s="182">
        <v>-0.16246498599439799</v>
      </c>
      <c r="E35" s="73">
        <f t="shared" si="1"/>
        <v>4.3276885222173975E-2</v>
      </c>
    </row>
    <row r="36" spans="1:5" x14ac:dyDescent="0.25">
      <c r="A36" s="162" t="s">
        <v>51</v>
      </c>
      <c r="B36" s="170">
        <v>264</v>
      </c>
      <c r="C36" s="176">
        <v>-51</v>
      </c>
      <c r="D36" s="182">
        <v>-0.161904761904762</v>
      </c>
      <c r="E36" s="73">
        <f t="shared" si="1"/>
        <v>1.910551454624403E-2</v>
      </c>
    </row>
    <row r="37" spans="1:5" x14ac:dyDescent="0.25">
      <c r="A37" s="166" t="s">
        <v>52</v>
      </c>
      <c r="B37" s="171">
        <v>1900</v>
      </c>
      <c r="C37" s="177">
        <v>50</v>
      </c>
      <c r="D37" s="183">
        <v>2.7027027027027001E-2</v>
      </c>
      <c r="E37" s="72">
        <f t="shared" si="1"/>
        <v>0.13750180923433203</v>
      </c>
    </row>
    <row r="38" spans="1:5" x14ac:dyDescent="0.25">
      <c r="A38" s="168" t="s">
        <v>53</v>
      </c>
      <c r="B38" s="172">
        <v>66</v>
      </c>
      <c r="C38" s="178">
        <v>-25</v>
      </c>
      <c r="D38" s="184">
        <v>-0.27472527472527503</v>
      </c>
      <c r="E38" s="73">
        <f t="shared" si="1"/>
        <v>4.7763786365610074E-3</v>
      </c>
    </row>
    <row r="39" spans="1:5" x14ac:dyDescent="0.25">
      <c r="A39" s="162" t="s">
        <v>58</v>
      </c>
      <c r="B39" s="173">
        <v>494</v>
      </c>
      <c r="C39" s="179">
        <v>-219</v>
      </c>
      <c r="D39" s="185">
        <v>-0.30715287517531598</v>
      </c>
      <c r="E39" s="73">
        <f t="shared" si="1"/>
        <v>3.5750470400926326E-2</v>
      </c>
    </row>
    <row r="40" spans="1:5" x14ac:dyDescent="0.25">
      <c r="A40" s="162" t="s">
        <v>55</v>
      </c>
      <c r="B40" s="174">
        <v>484</v>
      </c>
      <c r="C40" s="180">
        <v>-226</v>
      </c>
      <c r="D40" s="182">
        <v>-0.31830985915492999</v>
      </c>
      <c r="E40" s="73">
        <f t="shared" si="1"/>
        <v>3.5026776668114053E-2</v>
      </c>
    </row>
    <row r="41" spans="1:5" x14ac:dyDescent="0.25">
      <c r="A41" s="162" t="s">
        <v>11</v>
      </c>
      <c r="B41" s="174">
        <v>13818</v>
      </c>
      <c r="C41" s="180">
        <v>-3353</v>
      </c>
      <c r="D41" s="182">
        <v>-0.195271096616388</v>
      </c>
      <c r="E41" s="72">
        <f t="shared" si="1"/>
        <v>1</v>
      </c>
    </row>
    <row r="43" spans="1:5" ht="15.75" x14ac:dyDescent="0.25">
      <c r="A43" s="26" t="s">
        <v>60</v>
      </c>
      <c r="D43" t="s">
        <v>87</v>
      </c>
    </row>
    <row r="45" spans="1:5" x14ac:dyDescent="0.25">
      <c r="A45" s="186" t="s">
        <v>5</v>
      </c>
      <c r="C45" s="194" t="s">
        <v>4</v>
      </c>
      <c r="D45" s="193" t="s">
        <v>105</v>
      </c>
      <c r="E45" s="197" t="s">
        <v>6</v>
      </c>
    </row>
    <row r="46" spans="1:5" x14ac:dyDescent="0.25">
      <c r="A46" s="187" t="s">
        <v>2</v>
      </c>
      <c r="B46" s="191" t="s">
        <v>55</v>
      </c>
      <c r="C46" s="198">
        <v>6723</v>
      </c>
      <c r="D46" s="206">
        <v>5221</v>
      </c>
      <c r="E46" s="214">
        <v>11944</v>
      </c>
    </row>
    <row r="47" spans="1:5" x14ac:dyDescent="0.25">
      <c r="A47" s="2"/>
      <c r="B47" s="189" t="s">
        <v>61</v>
      </c>
      <c r="C47" s="199">
        <v>233</v>
      </c>
      <c r="D47" s="207">
        <v>149</v>
      </c>
      <c r="E47" s="215">
        <v>382</v>
      </c>
    </row>
    <row r="48" spans="1:5" x14ac:dyDescent="0.25">
      <c r="A48" s="2"/>
      <c r="B48" s="189" t="s">
        <v>58</v>
      </c>
      <c r="C48" s="199">
        <v>603</v>
      </c>
      <c r="D48" s="207">
        <v>578</v>
      </c>
      <c r="E48" s="215">
        <v>1181</v>
      </c>
    </row>
    <row r="49" spans="1:5" x14ac:dyDescent="0.25">
      <c r="A49" s="2"/>
      <c r="B49" s="189" t="s">
        <v>62</v>
      </c>
      <c r="C49" s="199">
        <v>2220</v>
      </c>
      <c r="D49" s="207">
        <v>1928</v>
      </c>
      <c r="E49" s="215">
        <v>4148</v>
      </c>
    </row>
    <row r="50" spans="1:5" x14ac:dyDescent="0.25">
      <c r="A50" s="2"/>
      <c r="B50" s="193" t="s">
        <v>63</v>
      </c>
      <c r="C50" s="199">
        <v>308</v>
      </c>
      <c r="D50" s="207">
        <v>278</v>
      </c>
      <c r="E50" s="215">
        <v>586</v>
      </c>
    </row>
    <row r="51" spans="1:5" x14ac:dyDescent="0.25">
      <c r="A51" s="2"/>
      <c r="B51" s="195" t="s">
        <v>2</v>
      </c>
      <c r="C51" s="200">
        <v>10087</v>
      </c>
      <c r="D51" s="208">
        <v>8154</v>
      </c>
      <c r="E51" s="208">
        <v>18241</v>
      </c>
    </row>
    <row r="52" spans="1:5" x14ac:dyDescent="0.25">
      <c r="A52" s="187" t="s">
        <v>10</v>
      </c>
      <c r="B52" s="191" t="s">
        <v>64</v>
      </c>
      <c r="C52" s="201">
        <v>5342</v>
      </c>
      <c r="D52" s="209">
        <v>5989</v>
      </c>
      <c r="E52" s="215">
        <v>11331</v>
      </c>
    </row>
    <row r="53" spans="1:5" x14ac:dyDescent="0.25">
      <c r="A53" s="2"/>
      <c r="B53" s="189" t="s">
        <v>65</v>
      </c>
      <c r="C53" s="199">
        <v>477</v>
      </c>
      <c r="D53" s="207">
        <v>2037</v>
      </c>
      <c r="E53" s="215">
        <v>2514</v>
      </c>
    </row>
    <row r="54" spans="1:5" x14ac:dyDescent="0.25">
      <c r="A54" s="2"/>
      <c r="B54" s="189" t="s">
        <v>66</v>
      </c>
      <c r="C54" s="199">
        <v>1310</v>
      </c>
      <c r="D54" s="207">
        <v>829</v>
      </c>
      <c r="E54" s="215">
        <v>2139</v>
      </c>
    </row>
    <row r="55" spans="1:5" x14ac:dyDescent="0.25">
      <c r="A55" s="2"/>
      <c r="B55" s="193" t="s">
        <v>67</v>
      </c>
      <c r="C55" s="199">
        <v>1943</v>
      </c>
      <c r="D55" s="207">
        <v>1453</v>
      </c>
      <c r="E55" s="215">
        <v>3396</v>
      </c>
    </row>
    <row r="56" spans="1:5" x14ac:dyDescent="0.25">
      <c r="A56" s="2"/>
      <c r="B56" s="195" t="s">
        <v>10</v>
      </c>
      <c r="C56" s="200">
        <v>9072</v>
      </c>
      <c r="D56" s="208">
        <v>10308</v>
      </c>
      <c r="E56" s="208">
        <v>19380</v>
      </c>
    </row>
    <row r="57" spans="1:5" x14ac:dyDescent="0.25">
      <c r="A57" s="187" t="s">
        <v>9</v>
      </c>
      <c r="B57" s="191" t="s">
        <v>68</v>
      </c>
      <c r="C57" s="201">
        <v>1384</v>
      </c>
      <c r="D57" s="209">
        <v>1058</v>
      </c>
      <c r="E57" s="215">
        <v>2442</v>
      </c>
    </row>
    <row r="58" spans="1:5" x14ac:dyDescent="0.25">
      <c r="A58" s="2"/>
      <c r="B58" s="189" t="s">
        <v>69</v>
      </c>
      <c r="C58" s="199">
        <v>1207</v>
      </c>
      <c r="D58" s="207">
        <v>840</v>
      </c>
      <c r="E58" s="215">
        <v>2047</v>
      </c>
    </row>
    <row r="59" spans="1:5" x14ac:dyDescent="0.25">
      <c r="A59" s="2"/>
      <c r="B59" s="193" t="s">
        <v>70</v>
      </c>
      <c r="C59" s="199">
        <v>75</v>
      </c>
      <c r="D59" s="207">
        <v>588</v>
      </c>
      <c r="E59" s="215">
        <v>663</v>
      </c>
    </row>
    <row r="60" spans="1:5" x14ac:dyDescent="0.25">
      <c r="A60" s="2"/>
      <c r="B60" s="196" t="s">
        <v>9</v>
      </c>
      <c r="C60" s="202">
        <v>2666</v>
      </c>
      <c r="D60" s="210">
        <v>2486</v>
      </c>
      <c r="E60" s="210">
        <v>5152</v>
      </c>
    </row>
    <row r="61" spans="1:5" x14ac:dyDescent="0.25">
      <c r="A61" s="187" t="s">
        <v>8</v>
      </c>
      <c r="B61" s="196" t="s">
        <v>8</v>
      </c>
      <c r="C61" s="203">
        <v>8050</v>
      </c>
      <c r="D61" s="211">
        <v>13903</v>
      </c>
      <c r="E61" s="211">
        <v>21953</v>
      </c>
    </row>
    <row r="62" spans="1:5" x14ac:dyDescent="0.25">
      <c r="A62" s="188" t="s">
        <v>7</v>
      </c>
      <c r="B62" s="196" t="s">
        <v>7</v>
      </c>
      <c r="C62" s="203">
        <v>22162</v>
      </c>
      <c r="D62" s="211">
        <v>30804</v>
      </c>
      <c r="E62" s="211">
        <v>52966</v>
      </c>
    </row>
    <row r="63" spans="1:5" x14ac:dyDescent="0.25">
      <c r="A63" s="192" t="s">
        <v>71</v>
      </c>
      <c r="B63" s="196" t="s">
        <v>71</v>
      </c>
      <c r="C63" s="204">
        <v>182</v>
      </c>
      <c r="D63" s="212">
        <v>129</v>
      </c>
      <c r="E63" s="212">
        <v>311</v>
      </c>
    </row>
    <row r="64" spans="1:5" x14ac:dyDescent="0.25">
      <c r="A64" s="190" t="s">
        <v>11</v>
      </c>
      <c r="B64" s="2"/>
      <c r="C64" s="205">
        <v>52219</v>
      </c>
      <c r="D64" s="213">
        <v>65784</v>
      </c>
      <c r="E64" s="216">
        <v>118003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3"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92" t="s">
        <v>102</v>
      </c>
    </row>
    <row r="3" spans="1:8" ht="15.75" x14ac:dyDescent="0.25">
      <c r="A3" s="36" t="s">
        <v>72</v>
      </c>
      <c r="D3" s="37"/>
      <c r="E3" s="89" t="str">
        <f>DWH!B3</f>
        <v>2025/Jul</v>
      </c>
    </row>
    <row r="5" spans="1:8" x14ac:dyDescent="0.25">
      <c r="A5" s="76" t="s">
        <v>5</v>
      </c>
      <c r="C5" s="83" t="s">
        <v>4</v>
      </c>
      <c r="D5" s="84" t="s">
        <v>3</v>
      </c>
      <c r="E5" s="87" t="s">
        <v>6</v>
      </c>
      <c r="G5" s="38"/>
      <c r="H5" s="39"/>
    </row>
    <row r="6" spans="1:8" x14ac:dyDescent="0.25">
      <c r="A6" s="77" t="s">
        <v>2</v>
      </c>
      <c r="B6" s="81" t="s">
        <v>55</v>
      </c>
      <c r="C6" s="88">
        <f>DWH!C46</f>
        <v>6723</v>
      </c>
      <c r="D6" s="88">
        <f>DWH!D46</f>
        <v>5221</v>
      </c>
      <c r="E6" s="88">
        <f>DWH!E46</f>
        <v>11944</v>
      </c>
      <c r="G6" s="40"/>
      <c r="H6" s="39"/>
    </row>
    <row r="7" spans="1:8" x14ac:dyDescent="0.25">
      <c r="A7" s="2"/>
      <c r="B7" s="79" t="s">
        <v>61</v>
      </c>
      <c r="C7" s="88">
        <f>DWH!C47</f>
        <v>233</v>
      </c>
      <c r="D7" s="88">
        <f>DWH!D47</f>
        <v>149</v>
      </c>
      <c r="E7" s="88">
        <f>DWH!E47</f>
        <v>382</v>
      </c>
      <c r="G7" s="40"/>
      <c r="H7" s="39"/>
    </row>
    <row r="8" spans="1:8" x14ac:dyDescent="0.25">
      <c r="A8" s="2"/>
      <c r="B8" s="79" t="s">
        <v>58</v>
      </c>
      <c r="C8" s="88">
        <f>DWH!C48</f>
        <v>603</v>
      </c>
      <c r="D8" s="88">
        <f>DWH!D48</f>
        <v>578</v>
      </c>
      <c r="E8" s="88">
        <f>DWH!E48</f>
        <v>1181</v>
      </c>
      <c r="G8" s="40"/>
      <c r="H8" s="39"/>
    </row>
    <row r="9" spans="1:8" x14ac:dyDescent="0.25">
      <c r="A9" s="2"/>
      <c r="B9" s="79" t="s">
        <v>62</v>
      </c>
      <c r="C9" s="88">
        <f>DWH!C49</f>
        <v>2220</v>
      </c>
      <c r="D9" s="88">
        <f>DWH!D49</f>
        <v>1928</v>
      </c>
      <c r="E9" s="88">
        <f>DWH!E49</f>
        <v>4148</v>
      </c>
      <c r="G9" s="40"/>
      <c r="H9" s="39"/>
    </row>
    <row r="10" spans="1:8" x14ac:dyDescent="0.25">
      <c r="A10" s="2"/>
      <c r="B10" s="84" t="s">
        <v>63</v>
      </c>
      <c r="C10" s="88">
        <f>DWH!C50</f>
        <v>308</v>
      </c>
      <c r="D10" s="88">
        <f>DWH!D50</f>
        <v>278</v>
      </c>
      <c r="E10" s="88">
        <f>DWH!E50</f>
        <v>586</v>
      </c>
      <c r="G10" s="40"/>
      <c r="H10" s="39"/>
    </row>
    <row r="11" spans="1:8" x14ac:dyDescent="0.25">
      <c r="A11" s="2"/>
      <c r="B11" s="86" t="s">
        <v>2</v>
      </c>
      <c r="C11" s="88">
        <f>DWH!C51</f>
        <v>10087</v>
      </c>
      <c r="D11" s="88">
        <f>DWH!D51</f>
        <v>8154</v>
      </c>
      <c r="E11" s="88">
        <f>DWH!E51</f>
        <v>18241</v>
      </c>
      <c r="G11" s="40"/>
      <c r="H11" s="39"/>
    </row>
    <row r="12" spans="1:8" x14ac:dyDescent="0.25">
      <c r="A12" s="77" t="s">
        <v>10</v>
      </c>
      <c r="B12" s="81" t="s">
        <v>64</v>
      </c>
      <c r="C12" s="88">
        <f>DWH!C52</f>
        <v>5342</v>
      </c>
      <c r="D12" s="88">
        <f>DWH!D52</f>
        <v>5989</v>
      </c>
      <c r="E12" s="88">
        <f>DWH!E52</f>
        <v>11331</v>
      </c>
      <c r="G12" s="40"/>
      <c r="H12" s="39"/>
    </row>
    <row r="13" spans="1:8" x14ac:dyDescent="0.25">
      <c r="A13" s="2"/>
      <c r="B13" s="79" t="s">
        <v>65</v>
      </c>
      <c r="C13" s="88">
        <f>DWH!C53</f>
        <v>477</v>
      </c>
      <c r="D13" s="88">
        <f>DWH!D53</f>
        <v>2037</v>
      </c>
      <c r="E13" s="88">
        <f>DWH!E53</f>
        <v>2514</v>
      </c>
      <c r="G13" s="40"/>
      <c r="H13" s="39"/>
    </row>
    <row r="14" spans="1:8" x14ac:dyDescent="0.25">
      <c r="A14" s="2"/>
      <c r="B14" s="79" t="s">
        <v>66</v>
      </c>
      <c r="C14" s="88">
        <f>DWH!C54</f>
        <v>1310</v>
      </c>
      <c r="D14" s="88">
        <f>DWH!D54</f>
        <v>829</v>
      </c>
      <c r="E14" s="88">
        <f>DWH!E54</f>
        <v>2139</v>
      </c>
      <c r="G14" s="40"/>
      <c r="H14" s="39"/>
    </row>
    <row r="15" spans="1:8" x14ac:dyDescent="0.25">
      <c r="A15" s="2"/>
      <c r="B15" s="84" t="s">
        <v>67</v>
      </c>
      <c r="C15" s="88">
        <f>DWH!C55</f>
        <v>1943</v>
      </c>
      <c r="D15" s="88">
        <f>DWH!D55</f>
        <v>1453</v>
      </c>
      <c r="E15" s="88">
        <f>DWH!E55</f>
        <v>3396</v>
      </c>
      <c r="G15" s="40"/>
      <c r="H15" s="39"/>
    </row>
    <row r="16" spans="1:8" x14ac:dyDescent="0.25">
      <c r="A16" s="2"/>
      <c r="B16" s="86" t="s">
        <v>10</v>
      </c>
      <c r="C16" s="88">
        <f>DWH!C56</f>
        <v>9072</v>
      </c>
      <c r="D16" s="88">
        <f>DWH!D56</f>
        <v>10308</v>
      </c>
      <c r="E16" s="88">
        <f>DWH!E56</f>
        <v>19380</v>
      </c>
      <c r="G16" s="40"/>
      <c r="H16" s="39"/>
    </row>
    <row r="17" spans="1:8" x14ac:dyDescent="0.25">
      <c r="A17" s="77" t="s">
        <v>9</v>
      </c>
      <c r="B17" s="81" t="s">
        <v>68</v>
      </c>
      <c r="C17" s="88">
        <f>DWH!C57</f>
        <v>1384</v>
      </c>
      <c r="D17" s="88">
        <f>DWH!D57</f>
        <v>1058</v>
      </c>
      <c r="E17" s="88">
        <f>DWH!E57</f>
        <v>2442</v>
      </c>
      <c r="G17" s="40"/>
      <c r="H17" s="39"/>
    </row>
    <row r="18" spans="1:8" x14ac:dyDescent="0.25">
      <c r="A18" s="2"/>
      <c r="B18" s="79" t="s">
        <v>69</v>
      </c>
      <c r="C18" s="88">
        <f>DWH!C58</f>
        <v>1207</v>
      </c>
      <c r="D18" s="88">
        <f>DWH!D58</f>
        <v>840</v>
      </c>
      <c r="E18" s="88">
        <f>DWH!E58</f>
        <v>2047</v>
      </c>
      <c r="G18" s="40"/>
      <c r="H18" s="39"/>
    </row>
    <row r="19" spans="1:8" x14ac:dyDescent="0.25">
      <c r="A19" s="2"/>
      <c r="B19" s="84" t="s">
        <v>70</v>
      </c>
      <c r="C19" s="88">
        <f>DWH!C59</f>
        <v>75</v>
      </c>
      <c r="D19" s="88">
        <f>DWH!D59</f>
        <v>588</v>
      </c>
      <c r="E19" s="88">
        <f>DWH!E59</f>
        <v>663</v>
      </c>
      <c r="G19" s="40"/>
      <c r="H19" s="39"/>
    </row>
    <row r="20" spans="1:8" x14ac:dyDescent="0.25">
      <c r="A20" s="2"/>
      <c r="B20" s="85" t="s">
        <v>9</v>
      </c>
      <c r="C20" s="88">
        <f>DWH!C60</f>
        <v>2666</v>
      </c>
      <c r="D20" s="88">
        <f>DWH!D60</f>
        <v>2486</v>
      </c>
      <c r="E20" s="88">
        <f>DWH!E60</f>
        <v>5152</v>
      </c>
      <c r="G20" s="40"/>
      <c r="H20" s="39"/>
    </row>
    <row r="21" spans="1:8" x14ac:dyDescent="0.25">
      <c r="A21" s="77" t="s">
        <v>8</v>
      </c>
      <c r="B21" s="85" t="s">
        <v>8</v>
      </c>
      <c r="C21" s="88">
        <f>DWH!C61</f>
        <v>8050</v>
      </c>
      <c r="D21" s="88">
        <f>DWH!D61</f>
        <v>13903</v>
      </c>
      <c r="E21" s="88">
        <f>DWH!E61</f>
        <v>21953</v>
      </c>
      <c r="G21" s="40"/>
      <c r="H21" s="39"/>
    </row>
    <row r="22" spans="1:8" x14ac:dyDescent="0.25">
      <c r="A22" s="78" t="s">
        <v>7</v>
      </c>
      <c r="B22" s="85" t="s">
        <v>7</v>
      </c>
      <c r="C22" s="88">
        <f>DWH!C62</f>
        <v>22162</v>
      </c>
      <c r="D22" s="88">
        <f>DWH!D62</f>
        <v>30804</v>
      </c>
      <c r="E22" s="88">
        <f>DWH!E62</f>
        <v>52966</v>
      </c>
      <c r="G22" s="40"/>
      <c r="H22" s="39"/>
    </row>
    <row r="23" spans="1:8" x14ac:dyDescent="0.25">
      <c r="A23" s="82" t="s">
        <v>71</v>
      </c>
      <c r="B23" s="85" t="s">
        <v>71</v>
      </c>
      <c r="C23" s="88">
        <f>DWH!C63</f>
        <v>182</v>
      </c>
      <c r="D23" s="88">
        <f>DWH!D63</f>
        <v>129</v>
      </c>
      <c r="E23" s="88">
        <f>DWH!E63</f>
        <v>311</v>
      </c>
      <c r="G23" s="40"/>
      <c r="H23" s="39"/>
    </row>
    <row r="24" spans="1:8" x14ac:dyDescent="0.25">
      <c r="A24" s="80" t="s">
        <v>11</v>
      </c>
      <c r="B24" s="2"/>
      <c r="C24" s="88">
        <f>DWH!C64</f>
        <v>52219</v>
      </c>
      <c r="D24" s="88">
        <f>DWH!D64</f>
        <v>65784</v>
      </c>
      <c r="E24" s="88">
        <f>DWH!E64</f>
        <v>118003</v>
      </c>
      <c r="G24" s="40"/>
      <c r="H24" s="39"/>
    </row>
    <row r="25" spans="1:8" x14ac:dyDescent="0.25">
      <c r="G25" s="40"/>
      <c r="H25" s="39"/>
    </row>
    <row r="26" spans="1:8" x14ac:dyDescent="0.25">
      <c r="C26" t="s">
        <v>4</v>
      </c>
      <c r="D26" t="s">
        <v>108</v>
      </c>
      <c r="G26" s="40"/>
      <c r="H26" s="39"/>
    </row>
    <row r="27" spans="1:8" x14ac:dyDescent="0.25">
      <c r="C27" s="42" t="str">
        <f>CONCATENATE(C26,"    ",C35)</f>
        <v>Frauen    N = 52.219</v>
      </c>
      <c r="D27" s="42" t="str">
        <f>CONCATENATE(D26,"   ",D35)</f>
        <v>Männer *)   N = 65.784</v>
      </c>
      <c r="E27" s="43" t="s">
        <v>23</v>
      </c>
      <c r="G27" s="40"/>
      <c r="H27" s="39"/>
    </row>
    <row r="28" spans="1:8" x14ac:dyDescent="0.25">
      <c r="B28" t="s">
        <v>73</v>
      </c>
      <c r="C28" s="44">
        <f>C22/C$24</f>
        <v>0.42440491009019704</v>
      </c>
      <c r="D28" s="44">
        <f>D22/D$24</f>
        <v>0.46825975921196644</v>
      </c>
      <c r="E28" s="45">
        <f>E22/E$24</f>
        <v>0.44885299526283229</v>
      </c>
      <c r="G28" s="40"/>
      <c r="H28" s="39"/>
    </row>
    <row r="29" spans="1:8" x14ac:dyDescent="0.25">
      <c r="B29" t="s">
        <v>74</v>
      </c>
      <c r="C29" s="44">
        <f>C21/C$24</f>
        <v>0.15415844807445567</v>
      </c>
      <c r="D29" s="44">
        <f>D21/D$24</f>
        <v>0.21134318375288824</v>
      </c>
      <c r="E29" s="45">
        <f>E21/E$24</f>
        <v>0.18603764311076837</v>
      </c>
      <c r="G29" s="40"/>
      <c r="H29" s="39"/>
    </row>
    <row r="30" spans="1:8" x14ac:dyDescent="0.25">
      <c r="B30" t="s">
        <v>75</v>
      </c>
      <c r="C30" s="44">
        <f>C20/C$24</f>
        <v>5.1054213983415996E-2</v>
      </c>
      <c r="D30" s="44">
        <f>D20/D$24</f>
        <v>3.7790344156633834E-2</v>
      </c>
      <c r="E30" s="45">
        <f>E20/E$24</f>
        <v>4.3659906951518182E-2</v>
      </c>
      <c r="G30" s="46"/>
      <c r="H30" s="47"/>
    </row>
    <row r="31" spans="1:8" x14ac:dyDescent="0.25">
      <c r="B31" t="s">
        <v>76</v>
      </c>
      <c r="C31" s="44">
        <f>C12/C$24</f>
        <v>0.10229992914456423</v>
      </c>
      <c r="D31" s="44">
        <f>D12/D$24</f>
        <v>9.104037455916332E-2</v>
      </c>
      <c r="E31" s="45">
        <f>E12/E$24</f>
        <v>9.602298246654746E-2</v>
      </c>
    </row>
    <row r="32" spans="1:8" x14ac:dyDescent="0.25">
      <c r="B32" t="s">
        <v>77</v>
      </c>
      <c r="C32" s="44">
        <f>(C16-C12)/C$24</f>
        <v>7.1429939294126665E-2</v>
      </c>
      <c r="D32" s="44">
        <f>(D16-D12)/D$24</f>
        <v>6.5654262434634555E-2</v>
      </c>
      <c r="E32" s="45">
        <f>(E16-E12)/E$24</f>
        <v>6.8210130250925829E-2</v>
      </c>
    </row>
    <row r="33" spans="2:11" x14ac:dyDescent="0.25">
      <c r="B33" t="s">
        <v>78</v>
      </c>
      <c r="C33" s="44">
        <f>C11/$C$24</f>
        <v>0.19316723797851357</v>
      </c>
      <c r="D33" s="44">
        <f>D11/D$24</f>
        <v>0.12395111273257935</v>
      </c>
      <c r="E33" s="45">
        <f>E11/E$24</f>
        <v>0.15458081574197266</v>
      </c>
    </row>
    <row r="34" spans="2:11" x14ac:dyDescent="0.25">
      <c r="C34" s="48">
        <f>SUM(C28:C33)</f>
        <v>0.9965146785652732</v>
      </c>
      <c r="D34" s="48">
        <f>SUM(D28:D33)</f>
        <v>0.99803903684786577</v>
      </c>
      <c r="E34" s="48">
        <f>SUM(E28:E33)</f>
        <v>0.99736447378456483</v>
      </c>
    </row>
    <row r="35" spans="2:11" x14ac:dyDescent="0.25">
      <c r="C35" s="49" t="str">
        <f>CONCATENATE("N = ",TEXT(C24,"#.##0"))</f>
        <v>N = 52.219</v>
      </c>
      <c r="D35" s="49" t="str">
        <f>CONCATENATE("N = ",TEXT(D24,"#.##0"))</f>
        <v>N = 65.784</v>
      </c>
      <c r="E35" s="50" t="str">
        <f>CONCATENATE("N=",TEXT(E24,"#.##0"))</f>
        <v>N=118.003</v>
      </c>
    </row>
    <row r="37" spans="2:11" x14ac:dyDescent="0.25">
      <c r="B37" s="51" t="s">
        <v>79</v>
      </c>
    </row>
    <row r="39" spans="2:11" ht="15.75" thickBot="1" x14ac:dyDescent="0.3">
      <c r="B39" s="41"/>
      <c r="C39" t="s">
        <v>80</v>
      </c>
      <c r="J39" s="52"/>
      <c r="K39" s="52"/>
    </row>
    <row r="40" spans="2:11" x14ac:dyDescent="0.25">
      <c r="B40" s="53"/>
      <c r="C40" s="54" t="s">
        <v>5</v>
      </c>
      <c r="D40" s="54" t="s">
        <v>22</v>
      </c>
      <c r="J40" s="55"/>
      <c r="K40" s="56"/>
    </row>
    <row r="41" spans="2:11" x14ac:dyDescent="0.25">
      <c r="B41" s="57" t="s">
        <v>73</v>
      </c>
      <c r="C41" s="58">
        <f>E22</f>
        <v>52966</v>
      </c>
      <c r="D41" s="56">
        <f>C41/$C$55</f>
        <v>0.44885299526283229</v>
      </c>
      <c r="J41" s="55"/>
      <c r="K41" s="56"/>
    </row>
    <row r="42" spans="2:11" x14ac:dyDescent="0.25">
      <c r="B42" s="57" t="s">
        <v>74</v>
      </c>
      <c r="C42" s="58">
        <f>E21</f>
        <v>21953</v>
      </c>
      <c r="D42" s="56">
        <f t="shared" ref="D42:D54" si="0">C42/$C$55</f>
        <v>0.18603764311076837</v>
      </c>
      <c r="J42" s="55"/>
      <c r="K42" s="56"/>
    </row>
    <row r="43" spans="2:11" x14ac:dyDescent="0.25">
      <c r="B43" s="57" t="s">
        <v>81</v>
      </c>
      <c r="C43" s="58">
        <f>E19</f>
        <v>663</v>
      </c>
      <c r="D43" s="56">
        <f t="shared" si="0"/>
        <v>5.6185012245451383E-3</v>
      </c>
      <c r="J43" s="55"/>
      <c r="K43" s="56"/>
    </row>
    <row r="44" spans="2:11" x14ac:dyDescent="0.25">
      <c r="B44" s="57" t="s">
        <v>82</v>
      </c>
      <c r="C44" s="58">
        <f>E18</f>
        <v>2047</v>
      </c>
      <c r="D44" s="56">
        <f t="shared" si="0"/>
        <v>1.7347016601272847E-2</v>
      </c>
      <c r="J44" s="55"/>
      <c r="K44" s="56"/>
    </row>
    <row r="45" spans="2:11" x14ac:dyDescent="0.25">
      <c r="B45" s="57" t="s">
        <v>48</v>
      </c>
      <c r="C45" s="58">
        <f>E17</f>
        <v>2442</v>
      </c>
      <c r="D45" s="56">
        <f t="shared" si="0"/>
        <v>2.0694389125700194E-2</v>
      </c>
      <c r="J45" s="55"/>
      <c r="K45" s="56"/>
    </row>
    <row r="46" spans="2:11" x14ac:dyDescent="0.25">
      <c r="B46" s="57" t="s">
        <v>76</v>
      </c>
      <c r="C46" s="58">
        <f>E12</f>
        <v>11331</v>
      </c>
      <c r="D46" s="56">
        <f t="shared" si="0"/>
        <v>9.602298246654746E-2</v>
      </c>
      <c r="J46" s="55"/>
      <c r="K46" s="56"/>
    </row>
    <row r="47" spans="2:11" x14ac:dyDescent="0.25">
      <c r="B47" s="57" t="s">
        <v>83</v>
      </c>
      <c r="C47" s="58">
        <f>E13</f>
        <v>2514</v>
      </c>
      <c r="D47" s="56">
        <f t="shared" si="0"/>
        <v>2.1304543104836319E-2</v>
      </c>
      <c r="J47" s="55"/>
      <c r="K47" s="56"/>
    </row>
    <row r="48" spans="2:11" x14ac:dyDescent="0.25">
      <c r="B48" s="57" t="s">
        <v>84</v>
      </c>
      <c r="C48" s="58">
        <f>E14</f>
        <v>2139</v>
      </c>
      <c r="D48" s="56">
        <f t="shared" si="0"/>
        <v>1.8126657796835675E-2</v>
      </c>
      <c r="J48" s="55"/>
      <c r="K48" s="56"/>
    </row>
    <row r="49" spans="2:11" x14ac:dyDescent="0.25">
      <c r="B49" s="57" t="s">
        <v>52</v>
      </c>
      <c r="C49" s="58">
        <f>E15</f>
        <v>3396</v>
      </c>
      <c r="D49" s="56">
        <f t="shared" si="0"/>
        <v>2.8778929349253832E-2</v>
      </c>
      <c r="J49" s="55"/>
      <c r="K49" s="56"/>
    </row>
    <row r="50" spans="2:11" x14ac:dyDescent="0.25">
      <c r="B50" s="57" t="s">
        <v>85</v>
      </c>
      <c r="C50" s="58">
        <f>E7</f>
        <v>382</v>
      </c>
      <c r="D50" s="56">
        <f t="shared" si="0"/>
        <v>3.2372058337499896E-3</v>
      </c>
      <c r="J50" s="55"/>
      <c r="K50" s="56"/>
    </row>
    <row r="51" spans="2:11" x14ac:dyDescent="0.25">
      <c r="B51" s="57" t="s">
        <v>58</v>
      </c>
      <c r="C51" s="58">
        <f>E8+E10</f>
        <v>1767</v>
      </c>
      <c r="D51" s="56">
        <f t="shared" si="0"/>
        <v>1.4974195571299035E-2</v>
      </c>
      <c r="J51" s="55"/>
      <c r="K51" s="56"/>
    </row>
    <row r="52" spans="2:11" x14ac:dyDescent="0.25">
      <c r="B52" s="57" t="s">
        <v>55</v>
      </c>
      <c r="C52" s="58">
        <f>E6+E9</f>
        <v>16092</v>
      </c>
      <c r="D52" s="56">
        <f t="shared" si="0"/>
        <v>0.13636941433692365</v>
      </c>
      <c r="J52" s="55"/>
      <c r="K52" s="56"/>
    </row>
    <row r="53" spans="2:11" x14ac:dyDescent="0.25">
      <c r="B53" s="57" t="s">
        <v>86</v>
      </c>
      <c r="C53" s="58">
        <f>E23</f>
        <v>311</v>
      </c>
      <c r="D53" s="56">
        <f t="shared" si="0"/>
        <v>2.6355262154352009E-3</v>
      </c>
      <c r="J53" s="55"/>
      <c r="K53" s="56"/>
    </row>
    <row r="54" spans="2:11" ht="15.75" thickBot="1" x14ac:dyDescent="0.3">
      <c r="B54" s="59" t="s">
        <v>23</v>
      </c>
      <c r="C54" s="60">
        <f>E24</f>
        <v>118003</v>
      </c>
      <c r="D54" s="56">
        <f t="shared" si="0"/>
        <v>1</v>
      </c>
      <c r="J54" s="61"/>
      <c r="K54" s="61"/>
    </row>
    <row r="55" spans="2:11" x14ac:dyDescent="0.25">
      <c r="C55" s="61">
        <f>SUM(C41:C53)</f>
        <v>118003</v>
      </c>
      <c r="D55" s="61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36" t="s">
        <v>90</v>
      </c>
    </row>
    <row r="2" spans="1:8" x14ac:dyDescent="0.25">
      <c r="A2" t="s">
        <v>110</v>
      </c>
      <c r="F2" s="62"/>
      <c r="G2" s="62"/>
      <c r="H2" s="62"/>
    </row>
    <row r="4" spans="1:8" x14ac:dyDescent="0.25">
      <c r="B4" s="116">
        <v>45839</v>
      </c>
      <c r="C4" s="116">
        <v>45474</v>
      </c>
    </row>
    <row r="5" spans="1:8" x14ac:dyDescent="0.25">
      <c r="A5" s="115" t="s">
        <v>7</v>
      </c>
      <c r="B5" s="112">
        <v>0.2882323708009018</v>
      </c>
      <c r="C5" s="112">
        <v>0.28769399562856557</v>
      </c>
      <c r="E5" s="63"/>
      <c r="G5" s="113"/>
      <c r="H5" s="64"/>
    </row>
    <row r="6" spans="1:8" x14ac:dyDescent="0.25">
      <c r="A6" s="115" t="s">
        <v>8</v>
      </c>
      <c r="B6" s="112">
        <v>0.11007150929832382</v>
      </c>
      <c r="C6" s="112">
        <v>0.10826506885908047</v>
      </c>
      <c r="G6" s="114"/>
    </row>
    <row r="7" spans="1:8" x14ac:dyDescent="0.25">
      <c r="A7" s="115" t="s">
        <v>75</v>
      </c>
      <c r="B7" s="112">
        <v>7.4701634129972452E-2</v>
      </c>
      <c r="C7" s="112">
        <v>7.1368746339021308E-2</v>
      </c>
      <c r="G7" s="114"/>
    </row>
    <row r="8" spans="1:8" x14ac:dyDescent="0.25">
      <c r="A8" s="115" t="s">
        <v>76</v>
      </c>
      <c r="B8" s="112">
        <v>8.9113942069714291E-2</v>
      </c>
      <c r="C8" s="112">
        <v>8.6538071160486688E-2</v>
      </c>
      <c r="G8" s="114"/>
    </row>
    <row r="9" spans="1:8" x14ac:dyDescent="0.25">
      <c r="A9" s="115" t="s">
        <v>77</v>
      </c>
      <c r="B9" s="112">
        <v>6.9926880284889831E-2</v>
      </c>
      <c r="C9" s="112">
        <v>6.4373552563046277E-2</v>
      </c>
      <c r="G9" s="114"/>
    </row>
    <row r="10" spans="1:8" x14ac:dyDescent="0.25">
      <c r="A10" s="115" t="s">
        <v>88</v>
      </c>
      <c r="B10" s="112">
        <v>5.0345693735477363E-2</v>
      </c>
      <c r="C10" s="112">
        <v>4.4695586478615545E-2</v>
      </c>
      <c r="G10" s="114"/>
    </row>
    <row r="11" spans="1:8" x14ac:dyDescent="0.25">
      <c r="A11" s="115" t="s">
        <v>89</v>
      </c>
      <c r="B11" s="117">
        <v>0.11163363151900001</v>
      </c>
      <c r="C11" s="112">
        <v>0.108190544885</v>
      </c>
      <c r="G11" s="114"/>
    </row>
    <row r="12" spans="1:8" x14ac:dyDescent="0.25">
      <c r="G12" s="114"/>
    </row>
    <row r="13" spans="1:8" x14ac:dyDescent="0.25">
      <c r="B13" s="51" t="s">
        <v>79</v>
      </c>
    </row>
    <row r="15" spans="1:8" ht="30" x14ac:dyDescent="0.25">
      <c r="C15" s="74">
        <f>B4</f>
        <v>45839</v>
      </c>
      <c r="D15" s="65" t="s">
        <v>89</v>
      </c>
      <c r="E15" s="74">
        <f>C4</f>
        <v>45474</v>
      </c>
      <c r="F15" s="65" t="s">
        <v>89</v>
      </c>
    </row>
    <row r="16" spans="1:8" x14ac:dyDescent="0.25">
      <c r="B16" t="s">
        <v>7</v>
      </c>
      <c r="C16" s="66">
        <f t="shared" ref="C16:C21" si="0">B5</f>
        <v>0.2882323708009018</v>
      </c>
      <c r="D16" s="66">
        <f>B11</f>
        <v>0.11163363151900001</v>
      </c>
      <c r="E16" s="66">
        <f t="shared" ref="E16:E21" si="1">C5</f>
        <v>0.28769399562856557</v>
      </c>
      <c r="F16" s="66">
        <f>C11</f>
        <v>0.108190544885</v>
      </c>
    </row>
    <row r="17" spans="2:6" x14ac:dyDescent="0.25">
      <c r="B17" t="s">
        <v>8</v>
      </c>
      <c r="C17" s="66">
        <f t="shared" si="0"/>
        <v>0.11007150929832382</v>
      </c>
      <c r="D17" s="66">
        <f>B11</f>
        <v>0.11163363151900001</v>
      </c>
      <c r="E17" s="66">
        <f t="shared" si="1"/>
        <v>0.10826506885908047</v>
      </c>
      <c r="F17" s="66">
        <f>C11</f>
        <v>0.108190544885</v>
      </c>
    </row>
    <row r="18" spans="2:6" x14ac:dyDescent="0.25">
      <c r="B18" t="s">
        <v>75</v>
      </c>
      <c r="C18" s="66">
        <f t="shared" si="0"/>
        <v>7.4701634129972452E-2</v>
      </c>
      <c r="D18" s="66">
        <f>B11</f>
        <v>0.11163363151900001</v>
      </c>
      <c r="E18" s="66">
        <f t="shared" si="1"/>
        <v>7.1368746339021308E-2</v>
      </c>
      <c r="F18" s="66">
        <f>C11</f>
        <v>0.108190544885</v>
      </c>
    </row>
    <row r="19" spans="2:6" x14ac:dyDescent="0.25">
      <c r="B19" t="s">
        <v>76</v>
      </c>
      <c r="C19" s="66">
        <f t="shared" si="0"/>
        <v>8.9113942069714291E-2</v>
      </c>
      <c r="D19" s="66">
        <f>B11</f>
        <v>0.11163363151900001</v>
      </c>
      <c r="E19" s="66">
        <f t="shared" si="1"/>
        <v>8.6538071160486688E-2</v>
      </c>
      <c r="F19" s="66">
        <f>C11</f>
        <v>0.108190544885</v>
      </c>
    </row>
    <row r="20" spans="2:6" x14ac:dyDescent="0.25">
      <c r="B20" t="s">
        <v>77</v>
      </c>
      <c r="C20" s="66">
        <f t="shared" si="0"/>
        <v>6.9926880284889831E-2</v>
      </c>
      <c r="D20" s="66">
        <f>B11</f>
        <v>0.11163363151900001</v>
      </c>
      <c r="E20" s="66">
        <f t="shared" si="1"/>
        <v>6.4373552563046277E-2</v>
      </c>
      <c r="F20" s="66">
        <f>C11</f>
        <v>0.108190544885</v>
      </c>
    </row>
    <row r="21" spans="2:6" x14ac:dyDescent="0.25">
      <c r="B21" t="s">
        <v>88</v>
      </c>
      <c r="C21" s="66">
        <f t="shared" si="0"/>
        <v>5.0345693735477363E-2</v>
      </c>
      <c r="D21" s="66">
        <f>B11</f>
        <v>0.11163363151900001</v>
      </c>
      <c r="E21" s="66">
        <f t="shared" si="1"/>
        <v>4.4695586478615545E-2</v>
      </c>
      <c r="F21" s="66">
        <f>C11</f>
        <v>0.108190544885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34</vt:i4>
      </vt:variant>
    </vt:vector>
  </HeadingPairs>
  <TitlesOfParts>
    <vt:vector size="38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AL_Ausbildung_aktMo1_fbaec708a22c4cd595a9c7d73193535e_fbaec708a22c4cd595a9c7d73193535e</vt:lpstr>
      <vt:lpstr>AL_Ausbildung_aktMo1_fbaec708a22c4cd595a9c7d73193535e_fbaec708a22c4cd595a9c7d73193535e_Columns</vt:lpstr>
      <vt:lpstr>AL_Ausbildung_aktMo1_fbaec708a22c4cd595a9c7d73193535e_fbaec708a22c4cd595a9c7d73193535e_Measure</vt:lpstr>
      <vt:lpstr>AL_Ausbildung_aktMo1_fbaec708a22c4cd595a9c7d73193535e_fbaec708a22c4cd595a9c7d73193535e_Rows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AL_UB_ALQ_aktMo1_fbaec708a22c4cd595a9c7d73193535e_fbaec708a22c4cd595a9c7d73193535e</vt:lpstr>
      <vt:lpstr>AL_UB_ALQ_aktMo1_fbaec708a22c4cd595a9c7d73193535e_fbaec708a22c4cd595a9c7d73193535e_Columns</vt:lpstr>
      <vt:lpstr>AL_UB_ALQ_aktMo1_fbaec708a22c4cd595a9c7d73193535e_fbaec708a22c4cd595a9c7d73193535e_Measure</vt:lpstr>
      <vt:lpstr>AL_UB_ALQ_aktMo1_fbaec708a22c4cd595a9c7d73193535e_fbaec708a22c4cd595a9c7d73193535e_Rows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ALnachAusbildung_Diagramm_aktMo1_fbaec708a22c4cd595a9c7d73193535e_fbaec708a22c4cd595a9c7d73193535e</vt:lpstr>
      <vt:lpstr>ALnachAusbildung_Diagramm_aktMo1_fbaec708a22c4cd595a9c7d73193535e_fbaec708a22c4cd595a9c7d73193535e_Columns</vt:lpstr>
      <vt:lpstr>ALnachAusbildung_Diagramm_aktMo1_fbaec708a22c4cd595a9c7d73193535e_fbaec708a22c4cd595a9c7d73193535e_Measure</vt:lpstr>
      <vt:lpstr>ALnachAusbildung_Diagramm_aktMo1_fbaec708a22c4cd595a9c7d73193535e_fbaec708a22c4cd595a9c7d73193535e_Rows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  <vt:lpstr>OS_Ausbildung_aktMo1_fbaec708a22c4cd595a9c7d73193535e_fbaec708a22c4cd595a9c7d73193535e</vt:lpstr>
      <vt:lpstr>OS_Ausbildung_aktMo1_fbaec708a22c4cd595a9c7d73193535e_fbaec708a22c4cd595a9c7d73193535e_Columns</vt:lpstr>
      <vt:lpstr>OS_Ausbildung_aktMo1_fbaec708a22c4cd595a9c7d73193535e_fbaec708a22c4cd595a9c7d73193535e_Measure</vt:lpstr>
      <vt:lpstr>OS_Ausbildung_aktMo1_fbaec708a22c4cd595a9c7d73193535e_fbaec708a22c4cd595a9c7d73193535e_Rows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2025-08-14T08:53:33Z</cp:lastPrinted>
  <dcterms:created xsi:type="dcterms:W3CDTF">2015-09-10T08:54:52Z</dcterms:created>
  <dcterms:modified xsi:type="dcterms:W3CDTF">2025-08-14T08:53:39Z</dcterms:modified>
</cp:coreProperties>
</file>