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<sst xmlns="http://schemas.openxmlformats.org/spreadsheetml/2006/main" count="207" uniqueCount="111">
  <si>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</si>
  <si>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</si>
  <si>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</si>
  <si>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</si>
  <si>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</si>
  <si>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</si>
  <si>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</si>
  <si>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</si>
  <si>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</si>
  <si>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</si>
  <si>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</si>
  <si>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</si>
  <si>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</si>
  <si>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</si>
  <si>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</si>
  <si>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</si>
  <si>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</si>
  <si>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</si>
  <si>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</si>
  <si>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</si>
  <si>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</si>
  <si>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</si>
  <si>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</si>
  <si>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</si>
  <si>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</si>
  <si>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</si>
  <si>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</si>
  <si>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</si>
  <si>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</si>
  <si>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</si>
  <si>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</si>
  <si>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</si>
  <si>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</si>
  <si>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</si>
  <si>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</si>
  <si>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</si>
  <si>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</si>
  <si>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</si>
  <si>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</si>
  <si>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</si>
  <si>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</si>
  <si>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</si>
  <si>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</si>
  <si>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</si>
  <si>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</si>
  <si>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</si>
  <si>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</si>
  <si>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</si>
  <si>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</si>
  <si>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</si>
  <si>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</si>
  <si>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</si>
  <si>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</si>
  <si>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</si>
  <si>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</si>
  <si>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</si>
  <si>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</si>
  <si>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</si>
  <si>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</si>
  <si>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</si>
  <si>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</si>
  <si>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</si>
  <si>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</si>
  <si>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</si>
  <si>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</si>
  <si>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</si>
  <si>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</si>
  <si>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</si>
  <si>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</si>
  <si>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</si>
  <si>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</si>
  <si>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</si>
  <si>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</si>
  <si>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</si>
  <si>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</si>
  <si>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</si>
  <si>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</si>
  <si>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</si>
  <si>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</si>
  <si>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</si>
  <si>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</si>
  <si>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</si>
  <si>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</si>
  <si>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</si>
  <si>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</si>
  <si>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</si>
  <si>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</si>
  <si>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</si>
  <si>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</si>
  <si>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</si>
  <si>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</si>
  <si>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</si>
  <si>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</si>
  <si>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</si>
  <si>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</si>
  <si>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</si>
  <si>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</si>
  <si>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</si>
  <si>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</si>
  <si>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</si>
  <si>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</si>
  <si>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</si>
  <si>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</si>
  <si>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</si>
  <si>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</si>
  <si>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</si>
  <si>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</si>
  <si>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</si>
  <si>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2021/Nov</t>
  </si>
  <si>
    <t>47,1% der arbeitslosen Personen hat lediglich Pflichtschulausbildung, 21,7%  verfügen über einen Lehrabschluss; in Summe weisen 68,8% aller arbeitslosen Personen maximal Lehrausbildung auf. Personen mit Lehrabschluss sind allerdings im Vorteil: 31,0% der (sofort verfügbaren) offenen Stellen verlangt diese Qualifikation.</t>
  </si>
  <si>
    <t>Bei der differenzierten Betrachtung arbeitsloser Personen nach Geschlecht zeigt sich fast kein Unterschied beim Anteil von Personen mit Pflichtschulausbildung (Männer: 47,1%, Frauen: 47,2%), jedoch ein deutlicher Unterschied beim Anteil von Personen mit Lehrabschluss: 17,2% der arbeitslosen Frauen, aber 25,3%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</si>
</sst>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48.176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0.47162487545665893</c:v>
                </c:pt>
                <c:pt idx="1">
                  <c:v>0.17166223845898373</c:v>
                </c:pt>
                <c:pt idx="2">
                  <c:v>5.3346064430421787E-2</c:v>
                </c:pt>
                <c:pt idx="3">
                  <c:v>9.2784789106609103E-2</c:v>
                </c:pt>
                <c:pt idx="4">
                  <c:v>6.7004317502490862E-2</c:v>
                </c:pt>
                <c:pt idx="5">
                  <c:v>0.14063018930587845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62.005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0.47112329650834611</c:v>
                </c:pt>
                <c:pt idx="1">
                  <c:v>0.25257640512861868</c:v>
                </c:pt>
                <c:pt idx="2">
                  <c:v>3.7271187807434887E-2</c:v>
                </c:pt>
                <c:pt idx="3">
                  <c:v>7.5848721877267961E-2</c:v>
                </c:pt>
                <c:pt idx="4">
                  <c:v>6.2446576888960569E-2</c:v>
                </c:pt>
                <c:pt idx="5">
                  <c:v>9.4137569550842667E-2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0.30212887119734894</c:v>
                </c:pt>
                <c:pt idx="1">
                  <c:v>0.11041190929353609</c:v>
                </c:pt>
                <c:pt idx="2">
                  <c:v>6.5188438704849611E-2</c:v>
                </c:pt>
                <c:pt idx="3">
                  <c:v>8.2895405520873447E-2</c:v>
                </c:pt>
                <c:pt idx="4">
                  <c:v>6.8675011913165926E-2</c:v>
                </c:pt>
                <c:pt idx="5">
                  <c:v>3.9408485664441169E-2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0.36987385110406856</c:v>
                </c:pt>
                <c:pt idx="1">
                  <c:v>0.14427829239164586</c:v>
                </c:pt>
                <c:pt idx="2">
                  <c:v>7.771361041720852E-2</c:v>
                </c:pt>
                <c:pt idx="3">
                  <c:v>0.10193960004770504</c:v>
                </c:pt>
                <c:pt idx="4">
                  <c:v>9.026119619537086E-2</c:v>
                </c:pt>
                <c:pt idx="5">
                  <c:v>5.6348395859571486E-2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0.110386871515</c:v>
                </c:pt>
                <c:pt idx="1">
                  <c:v>0.110386871515</c:v>
                </c:pt>
                <c:pt idx="2">
                  <c:v>0.110386871515</c:v>
                </c:pt>
                <c:pt idx="3">
                  <c:v>0.110386871515</c:v>
                </c:pt>
                <c:pt idx="4">
                  <c:v>0.110386871515</c:v>
                </c:pt>
                <c:pt idx="5">
                  <c:v>0.110386871515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0.143292704366</c:v>
                </c:pt>
                <c:pt idx="1">
                  <c:v>0.143292704366</c:v>
                </c:pt>
                <c:pt idx="2">
                  <c:v>0.143292704366</c:v>
                </c:pt>
                <c:pt idx="3">
                  <c:v>0.143292704366</c:v>
                </c:pt>
                <c:pt idx="4">
                  <c:v>0.143292704366</c:v>
                </c:pt>
                <c:pt idx="5">
                  <c:v>0.143292704366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48.176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0.47162487545665893</c:v>
                </c:pt>
                <c:pt idx="1">
                  <c:v>0.17166223845898373</c:v>
                </c:pt>
                <c:pt idx="2">
                  <c:v>5.3346064430421787E-2</c:v>
                </c:pt>
                <c:pt idx="3">
                  <c:v>9.2784789106609103E-2</c:v>
                </c:pt>
                <c:pt idx="4">
                  <c:v>6.7004317502490862E-2</c:v>
                </c:pt>
                <c:pt idx="5">
                  <c:v>0.14063018930587845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62.005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0.47112329650834611</c:v>
                </c:pt>
                <c:pt idx="1">
                  <c:v>0.25257640512861868</c:v>
                </c:pt>
                <c:pt idx="2">
                  <c:v>3.7271187807434887E-2</c:v>
                </c:pt>
                <c:pt idx="3">
                  <c:v>7.5848721877267961E-2</c:v>
                </c:pt>
                <c:pt idx="4">
                  <c:v>6.2446576888960569E-2</c:v>
                </c:pt>
                <c:pt idx="5">
                  <c:v>9.4137569550842667E-2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0.30212887119734894</c:v>
                </c:pt>
                <c:pt idx="1">
                  <c:v>0.11041190929353609</c:v>
                </c:pt>
                <c:pt idx="2">
                  <c:v>6.5188438704849611E-2</c:v>
                </c:pt>
                <c:pt idx="3">
                  <c:v>8.2895405520873447E-2</c:v>
                </c:pt>
                <c:pt idx="4">
                  <c:v>6.8675011913165926E-2</c:v>
                </c:pt>
                <c:pt idx="5">
                  <c:v>3.9408485664441169E-2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0.36987385110406856</c:v>
                </c:pt>
                <c:pt idx="1">
                  <c:v>0.14427829239164586</c:v>
                </c:pt>
                <c:pt idx="2">
                  <c:v>7.771361041720852E-2</c:v>
                </c:pt>
                <c:pt idx="3">
                  <c:v>0.10193960004770504</c:v>
                </c:pt>
                <c:pt idx="4">
                  <c:v>9.026119619537086E-2</c:v>
                </c:pt>
                <c:pt idx="5">
                  <c:v>5.6348395859571486E-2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0.110386871515</c:v>
                </c:pt>
                <c:pt idx="1">
                  <c:v>0.110386871515</c:v>
                </c:pt>
                <c:pt idx="2">
                  <c:v>0.110386871515</c:v>
                </c:pt>
                <c:pt idx="3">
                  <c:v>0.110386871515</c:v>
                </c:pt>
                <c:pt idx="4">
                  <c:v>0.110386871515</c:v>
                </c:pt>
                <c:pt idx="5">
                  <c:v>0.110386871515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0.143292704366</c:v>
                </c:pt>
                <c:pt idx="1">
                  <c:v>0.143292704366</c:v>
                </c:pt>
                <c:pt idx="2">
                  <c:v>0.143292704366</c:v>
                </c:pt>
                <c:pt idx="3">
                  <c:v>0.143292704366</c:v>
                </c:pt>
                <c:pt idx="4">
                  <c:v>0.143292704366</c:v>
                </c:pt>
                <c:pt idx="5">
                  <c:v>0.143292704366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47624</xdr:colOff>
      <xdr:row>98</xdr:row>
      <xdr:rowOff>0</xdr:rowOff>
    </xdr:from>
    <xdr:to>
      <xdr:col>4</xdr:col>
      <xdr:colOff>676274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21193125"/>
          <a:ext cx="57626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44501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110181</v>
      </c>
      <c r="C12" s="67"/>
      <c r="D12" s="66">
        <f>DWH!F5</f>
        <v>-32457</v>
      </c>
      <c r="E12" s="106">
        <f>DWH!G5</f>
        <v>-0.22754805872208</v>
      </c>
    </row>
    <row r="13" spans="1:5" s="61" customFormat="1" ht="15.75" x14ac:dyDescent="0.25">
      <c r="A13" s="63" t="s">
        <v>16</v>
      </c>
      <c r="B13" s="69">
        <f>DWH!E6</f>
        <v>48176</v>
      </c>
      <c r="C13" s="70"/>
      <c r="D13" s="69">
        <f>DWH!F6</f>
        <v>-13947</v>
      </c>
      <c r="E13" s="107">
        <f>DWH!G6</f>
        <v>-0.224506221528258</v>
      </c>
    </row>
    <row r="14" spans="1:5" s="61" customFormat="1" ht="15.75" x14ac:dyDescent="0.25">
      <c r="A14" s="63" t="s">
        <v>17</v>
      </c>
      <c r="B14" s="69">
        <f>DWH!E7</f>
        <v>62005</v>
      </c>
      <c r="C14" s="70"/>
      <c r="D14" s="69">
        <f>DWH!F7</f>
        <v>-18510</v>
      </c>
      <c r="E14" s="107">
        <f>DWH!G7</f>
        <v>-0.229895050611687</v>
      </c>
    </row>
    <row r="15" spans="1:5" s="61" customFormat="1" ht="15.75" x14ac:dyDescent="0.25">
      <c r="A15" s="64" t="s">
        <v>18</v>
      </c>
      <c r="B15" s="66">
        <f>DWH!B5</f>
        <v>887954</v>
      </c>
      <c r="C15" s="67"/>
      <c r="D15" s="66">
        <f>DWH!C5</f>
        <v>35161</v>
      </c>
      <c r="E15" s="106">
        <f>DWH!D5</f>
        <v>4.1230404095718397E-2</v>
      </c>
    </row>
    <row r="16" spans="1:5" s="61" customFormat="1" ht="15.75" x14ac:dyDescent="0.25">
      <c r="A16" s="63" t="s">
        <v>16</v>
      </c>
      <c r="B16" s="69">
        <f>DWH!B6</f>
        <v>427988</v>
      </c>
      <c r="C16" s="70"/>
      <c r="D16" s="69">
        <f>DWH!C6</f>
        <v>15353</v>
      </c>
      <c r="E16" s="107">
        <f>DWH!D6</f>
        <v>3.7207217032001597E-2</v>
      </c>
    </row>
    <row r="17" spans="1:5" s="61" customFormat="1" ht="15.75" x14ac:dyDescent="0.25">
      <c r="A17" s="63" t="s">
        <v>17</v>
      </c>
      <c r="B17" s="69">
        <f>DWH!B7</f>
        <v>459966</v>
      </c>
      <c r="C17" s="70"/>
      <c r="D17" s="69">
        <f>DWH!C7</f>
        <v>19808</v>
      </c>
      <c r="E17" s="107">
        <f>DWH!D7</f>
        <v>4.5002022001190502E-2</v>
      </c>
    </row>
    <row r="18" spans="1:5" s="61" customFormat="1" ht="15.75" x14ac:dyDescent="0.25">
      <c r="A18" s="64" t="s">
        <v>19</v>
      </c>
      <c r="B18" s="68">
        <f>DWH!H5</f>
        <v>0.110386871515376</v>
      </c>
      <c r="C18" s="67"/>
      <c r="D18" s="68">
        <f>DWH!I5</f>
        <v>-3.2905832850873201E-2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0.101175225342529</v>
      </c>
      <c r="C19" s="70"/>
      <c r="D19" s="71">
        <f>DWH!I6</f>
        <v>-2.96767034296033E-2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0.118790124355568</v>
      </c>
      <c r="C20" s="70"/>
      <c r="D20" s="71">
        <f>DWH!I7</f>
        <v>-3.5846278914815101E-2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110181</v>
      </c>
      <c r="C29" s="189">
        <f>DWH!E24</f>
        <v>1</v>
      </c>
      <c r="D29" s="188">
        <f>DWH!B41</f>
        <v>15832</v>
      </c>
      <c r="E29" s="190">
        <f>DWH!E41</f>
        <v>1</v>
      </c>
    </row>
    <row r="30" spans="1:5" x14ac:dyDescent="0.25">
      <c r="A30" s="191" t="s">
        <v>25</v>
      </c>
      <c r="B30" s="192">
        <f>DWH!B12</f>
        <v>51933</v>
      </c>
      <c r="C30" s="193">
        <f>DWH!E12</f>
        <v>0.47134260897976965</v>
      </c>
      <c r="D30" s="192">
        <f>DWH!B29</f>
        <v>5850</v>
      </c>
      <c r="E30" s="194">
        <f>DWH!E29</f>
        <v>0.36950480040424455</v>
      </c>
    </row>
    <row r="31" spans="1:5" s="42" customFormat="1" x14ac:dyDescent="0.2">
      <c r="A31" s="195" t="s">
        <v>26</v>
      </c>
      <c r="B31" s="192">
        <f>DWH!B13</f>
        <v>23931</v>
      </c>
      <c r="C31" s="193">
        <f>DWH!E13</f>
        <v>0.21719715740463419</v>
      </c>
      <c r="D31" s="192">
        <f>DWH!B30</f>
        <v>4907</v>
      </c>
      <c r="E31" s="194">
        <f>DWH!E30</f>
        <v>0.30994188984335524</v>
      </c>
    </row>
    <row r="32" spans="1:5" x14ac:dyDescent="0.25">
      <c r="A32" s="191" t="s">
        <v>27</v>
      </c>
      <c r="B32" s="192">
        <f>DWH!B14</f>
        <v>641</v>
      </c>
      <c r="C32" s="193">
        <f>DWH!E14</f>
        <v>5.8176999664188928E-3</v>
      </c>
      <c r="D32" s="192">
        <f>DWH!B31</f>
        <v>56</v>
      </c>
      <c r="E32" s="194">
        <f>DWH!E31</f>
        <v>3.5371399696816574E-3</v>
      </c>
    </row>
    <row r="33" spans="1:5" x14ac:dyDescent="0.25">
      <c r="A33" s="191" t="s">
        <v>28</v>
      </c>
      <c r="B33" s="192">
        <f>DWH!B15</f>
        <v>1885</v>
      </c>
      <c r="C33" s="193">
        <f>DWH!E15</f>
        <v>1.7108212849765388E-2</v>
      </c>
      <c r="D33" s="192">
        <f>DWH!B32</f>
        <v>107</v>
      </c>
      <c r="E33" s="194">
        <f>DWH!E32</f>
        <v>6.7584638706417385E-3</v>
      </c>
    </row>
    <row r="34" spans="1:5" x14ac:dyDescent="0.25">
      <c r="A34" s="191" t="s">
        <v>29</v>
      </c>
      <c r="B34" s="192">
        <f>DWH!B16</f>
        <v>2355</v>
      </c>
      <c r="C34" s="193">
        <f>DWH!E16</f>
        <v>2.1373921093473466E-2</v>
      </c>
      <c r="D34" s="192">
        <f>DWH!B33</f>
        <v>1117</v>
      </c>
      <c r="E34" s="194">
        <f>DWH!E33</f>
        <v>7.0553309752400206E-2</v>
      </c>
    </row>
    <row r="35" spans="1:5" x14ac:dyDescent="0.25">
      <c r="A35" s="191" t="s">
        <v>30</v>
      </c>
      <c r="B35" s="192">
        <f>DWH!B17</f>
        <v>9173</v>
      </c>
      <c r="C35" s="193">
        <f>DWH!E17</f>
        <v>8.3253918552200476E-2</v>
      </c>
      <c r="D35" s="192">
        <f>DWH!B34</f>
        <v>66</v>
      </c>
      <c r="E35" s="194">
        <f>DWH!E34</f>
        <v>4.1687721071248102E-3</v>
      </c>
    </row>
    <row r="36" spans="1:5" x14ac:dyDescent="0.25">
      <c r="A36" s="191" t="s">
        <v>31</v>
      </c>
      <c r="B36" s="192">
        <f>DWH!B18</f>
        <v>2069</v>
      </c>
      <c r="C36" s="193">
        <f>DWH!E18</f>
        <v>1.8778192247302167E-2</v>
      </c>
      <c r="D36" s="192">
        <f>DWH!B35</f>
        <v>960</v>
      </c>
      <c r="E36" s="194">
        <f>DWH!E35</f>
        <v>6.0636685194542697E-2</v>
      </c>
    </row>
    <row r="37" spans="1:5" x14ac:dyDescent="0.25">
      <c r="A37" s="191" t="s">
        <v>32</v>
      </c>
      <c r="B37" s="192">
        <f>DWH!B19</f>
        <v>1805</v>
      </c>
      <c r="C37" s="193">
        <f>DWH!E19</f>
        <v>1.6382134850836352E-2</v>
      </c>
      <c r="D37" s="192">
        <f>DWH!B36</f>
        <v>699</v>
      </c>
      <c r="E37" s="194">
        <f>DWH!E36</f>
        <v>4.4151086407276399E-2</v>
      </c>
    </row>
    <row r="38" spans="1:5" x14ac:dyDescent="0.25">
      <c r="A38" s="191" t="s">
        <v>33</v>
      </c>
      <c r="B38" s="192">
        <f>DWH!B20</f>
        <v>3226</v>
      </c>
      <c r="C38" s="193">
        <f>DWH!E20</f>
        <v>2.9279095306813333E-2</v>
      </c>
      <c r="D38" s="192">
        <f>DWH!B37</f>
        <v>597</v>
      </c>
      <c r="E38" s="194">
        <f>DWH!E37</f>
        <v>3.7708438605356241E-2</v>
      </c>
    </row>
    <row r="39" spans="1:5" x14ac:dyDescent="0.25">
      <c r="A39" s="191" t="s">
        <v>34</v>
      </c>
      <c r="B39" s="192">
        <f>DWH!B21</f>
        <v>369</v>
      </c>
      <c r="C39" s="193">
        <f>DWH!E21</f>
        <v>3.3490347700601739E-3</v>
      </c>
      <c r="D39" s="192">
        <f>DWH!B38</f>
        <v>30</v>
      </c>
      <c r="E39" s="194">
        <f>DWH!E38</f>
        <v>1.8948964123294593E-3</v>
      </c>
    </row>
    <row r="40" spans="1:5" x14ac:dyDescent="0.25">
      <c r="A40" s="191" t="s">
        <v>35</v>
      </c>
      <c r="B40" s="192">
        <f>DWH!B22</f>
        <v>1200</v>
      </c>
      <c r="C40" s="193">
        <f>DWH!E22</f>
        <v>1.0891169983935524E-2</v>
      </c>
      <c r="D40" s="192">
        <f>DWH!B39</f>
        <v>751</v>
      </c>
      <c r="E40" s="194">
        <f>DWH!E39</f>
        <v>4.7435573521980801E-2</v>
      </c>
    </row>
    <row r="41" spans="1:5" ht="26.25" x14ac:dyDescent="0.25">
      <c r="A41" s="196" t="s">
        <v>106</v>
      </c>
      <c r="B41" s="192">
        <f>DWH!B23</f>
        <v>11043</v>
      </c>
      <c r="C41" s="197">
        <f>DWH!E23</f>
        <v>0.10022599177716666</v>
      </c>
      <c r="D41" s="192">
        <f>DWH!B40</f>
        <v>690</v>
      </c>
      <c r="E41" s="198">
        <f>DWH!E40</f>
        <v>4.3582617483577564E-2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12" sqref="B12:D24 A12:A24 B11:D11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887954</v>
      </c>
      <c r="C5" s="7">
        <v>35161</v>
      </c>
      <c r="D5" s="6">
        <v>4.1230404095718397E-2</v>
      </c>
      <c r="E5" s="20">
        <v>110181</v>
      </c>
      <c r="F5" s="7">
        <v>-32457</v>
      </c>
      <c r="G5" s="6">
        <v>-0.22754805872208</v>
      </c>
      <c r="H5" s="18">
        <v>0.110386871515376</v>
      </c>
      <c r="I5" s="17">
        <v>-3.2905832850873201E-2</v>
      </c>
    </row>
    <row r="6" spans="1:9" x14ac:dyDescent="0.25">
      <c r="A6" s="1" t="s">
        <v>4</v>
      </c>
      <c r="B6" s="9">
        <v>427988</v>
      </c>
      <c r="C6" s="8">
        <v>15353</v>
      </c>
      <c r="D6" s="21">
        <v>3.7207217032001597E-2</v>
      </c>
      <c r="E6" s="8">
        <v>48176</v>
      </c>
      <c r="F6" s="8">
        <v>-13947</v>
      </c>
      <c r="G6" s="21">
        <v>-0.224506221528258</v>
      </c>
      <c r="H6" s="19">
        <v>0.101175225342529</v>
      </c>
      <c r="I6" s="15">
        <v>-2.96767034296033E-2</v>
      </c>
    </row>
    <row r="7" spans="1:9" x14ac:dyDescent="0.25">
      <c r="A7" s="1" t="s">
        <v>3</v>
      </c>
      <c r="B7" s="9">
        <v>459966</v>
      </c>
      <c r="C7" s="8">
        <v>19808</v>
      </c>
      <c r="D7" s="21">
        <v>4.5002022001190502E-2</v>
      </c>
      <c r="E7" s="8">
        <v>62005</v>
      </c>
      <c r="F7" s="8">
        <v>-18510</v>
      </c>
      <c r="G7" s="21">
        <v>-0.229895050611687</v>
      </c>
      <c r="H7" s="19">
        <v>0.118790124355568</v>
      </c>
      <c r="I7" s="15">
        <v>-3.5846278914815101E-2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51933</v>
      </c>
      <c r="C12" s="30">
        <v>-14565</v>
      </c>
      <c r="D12" s="117">
        <v>-0.21902914373364599</v>
      </c>
      <c r="E12" s="111">
        <f>B12/$B$24</f>
        <v>0.47134260897976965</v>
      </c>
    </row>
    <row r="13" spans="1:9" x14ac:dyDescent="0.25">
      <c r="A13" s="3" t="s">
        <v>8</v>
      </c>
      <c r="B13" s="34">
        <v>23931</v>
      </c>
      <c r="C13" s="29">
        <v>-7295</v>
      </c>
      <c r="D13" s="118">
        <v>-0.233619419714341</v>
      </c>
      <c r="E13" s="112">
        <f t="shared" ref="E13:E24" si="0">B13/$B$24</f>
        <v>0.21719715740463419</v>
      </c>
    </row>
    <row r="14" spans="1:9" x14ac:dyDescent="0.25">
      <c r="A14" s="3" t="s">
        <v>47</v>
      </c>
      <c r="B14" s="34">
        <v>641</v>
      </c>
      <c r="C14" s="29">
        <v>-133</v>
      </c>
      <c r="D14" s="118">
        <v>-0.17183462532299701</v>
      </c>
      <c r="E14" s="112">
        <f t="shared" si="0"/>
        <v>5.8176999664188928E-3</v>
      </c>
    </row>
    <row r="15" spans="1:9" x14ac:dyDescent="0.25">
      <c r="A15" s="3" t="s">
        <v>48</v>
      </c>
      <c r="B15" s="34">
        <v>1885</v>
      </c>
      <c r="C15" s="29">
        <v>-568</v>
      </c>
      <c r="D15" s="118">
        <v>-0.23155320016306599</v>
      </c>
      <c r="E15" s="112">
        <f t="shared" si="0"/>
        <v>1.7108212849765388E-2</v>
      </c>
    </row>
    <row r="16" spans="1:9" x14ac:dyDescent="0.25">
      <c r="A16" s="3" t="s">
        <v>49</v>
      </c>
      <c r="B16" s="34">
        <v>2355</v>
      </c>
      <c r="C16" s="29">
        <v>-780</v>
      </c>
      <c r="D16" s="118">
        <v>-0.248803827751196</v>
      </c>
      <c r="E16" s="111">
        <f t="shared" si="0"/>
        <v>2.1373921093473466E-2</v>
      </c>
    </row>
    <row r="17" spans="1:5" x14ac:dyDescent="0.25">
      <c r="A17" s="3" t="s">
        <v>50</v>
      </c>
      <c r="B17" s="34">
        <v>9173</v>
      </c>
      <c r="C17" s="29">
        <v>-3123</v>
      </c>
      <c r="D17" s="118">
        <v>-0.25398503578399501</v>
      </c>
      <c r="E17" s="112">
        <f t="shared" si="0"/>
        <v>8.3253918552200476E-2</v>
      </c>
    </row>
    <row r="18" spans="1:5" x14ac:dyDescent="0.25">
      <c r="A18" s="3" t="s">
        <v>51</v>
      </c>
      <c r="B18" s="34">
        <v>2069</v>
      </c>
      <c r="C18" s="29">
        <v>-701</v>
      </c>
      <c r="D18" s="118">
        <v>-0.253068592057762</v>
      </c>
      <c r="E18" s="112">
        <f t="shared" si="0"/>
        <v>1.8778192247302167E-2</v>
      </c>
    </row>
    <row r="19" spans="1:5" x14ac:dyDescent="0.25">
      <c r="A19" s="3" t="s">
        <v>52</v>
      </c>
      <c r="B19" s="34">
        <v>1805</v>
      </c>
      <c r="C19" s="29">
        <v>-662</v>
      </c>
      <c r="D19" s="118">
        <v>-0.26834211593028001</v>
      </c>
      <c r="E19" s="112">
        <f t="shared" si="0"/>
        <v>1.6382134850836352E-2</v>
      </c>
    </row>
    <row r="20" spans="1:5" x14ac:dyDescent="0.25">
      <c r="A20" s="22" t="s">
        <v>53</v>
      </c>
      <c r="B20" s="33">
        <v>3226</v>
      </c>
      <c r="C20" s="27">
        <v>-1201</v>
      </c>
      <c r="D20" s="119">
        <v>-0.27128981251411799</v>
      </c>
      <c r="E20" s="111">
        <f t="shared" si="0"/>
        <v>2.9279095306813333E-2</v>
      </c>
    </row>
    <row r="21" spans="1:5" x14ac:dyDescent="0.25">
      <c r="A21" s="24" t="s">
        <v>54</v>
      </c>
      <c r="B21" s="32">
        <v>369</v>
      </c>
      <c r="C21" s="26">
        <v>-112</v>
      </c>
      <c r="D21" s="120">
        <v>-0.232848232848233</v>
      </c>
      <c r="E21" s="112">
        <f t="shared" si="0"/>
        <v>3.3490347700601739E-3</v>
      </c>
    </row>
    <row r="22" spans="1:5" x14ac:dyDescent="0.25">
      <c r="A22" s="3" t="s">
        <v>55</v>
      </c>
      <c r="B22" s="31">
        <v>1200</v>
      </c>
      <c r="C22" s="25">
        <v>-291</v>
      </c>
      <c r="D22" s="121">
        <v>-0.19517102615694201</v>
      </c>
      <c r="E22" s="112">
        <f t="shared" si="0"/>
        <v>1.0891169983935524E-2</v>
      </c>
    </row>
    <row r="23" spans="1:5" x14ac:dyDescent="0.25">
      <c r="A23" s="3" t="s">
        <v>56</v>
      </c>
      <c r="B23" s="28">
        <v>11043</v>
      </c>
      <c r="C23" s="116">
        <v>-3291</v>
      </c>
      <c r="D23" s="118">
        <v>-0.229593972373378</v>
      </c>
      <c r="E23" s="112">
        <f t="shared" si="0"/>
        <v>0.10022599177716666</v>
      </c>
    </row>
    <row r="24" spans="1:5" x14ac:dyDescent="0.25">
      <c r="A24" s="3" t="s">
        <v>11</v>
      </c>
      <c r="B24" s="28">
        <v>110181</v>
      </c>
      <c r="C24" s="116">
        <v>-32457</v>
      </c>
      <c r="D24" s="118">
        <v>-0.22754805872208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5850</v>
      </c>
      <c r="C29" s="135">
        <v>2923</v>
      </c>
      <c r="D29" s="141">
        <v>0.99863341305090503</v>
      </c>
      <c r="E29" s="111">
        <f>B29/$B$41</f>
        <v>0.36950480040424455</v>
      </c>
    </row>
    <row r="30" spans="1:5" x14ac:dyDescent="0.25">
      <c r="A30" s="122" t="s">
        <v>8</v>
      </c>
      <c r="B30" s="130">
        <v>4907</v>
      </c>
      <c r="C30" s="136">
        <v>1565</v>
      </c>
      <c r="D30" s="142">
        <v>0.46828246558946701</v>
      </c>
      <c r="E30" s="112">
        <f t="shared" ref="E30:E41" si="1">B30/$B$41</f>
        <v>0.30994188984335524</v>
      </c>
    </row>
    <row r="31" spans="1:5" x14ac:dyDescent="0.25">
      <c r="A31" s="122" t="s">
        <v>47</v>
      </c>
      <c r="B31" s="130">
        <v>56</v>
      </c>
      <c r="C31" s="136">
        <v>30</v>
      </c>
      <c r="D31" s="142">
        <v>1.15384615384615</v>
      </c>
      <c r="E31" s="112">
        <f t="shared" si="1"/>
        <v>3.5371399696816574E-3</v>
      </c>
    </row>
    <row r="32" spans="1:5" x14ac:dyDescent="0.25">
      <c r="A32" s="122" t="s">
        <v>48</v>
      </c>
      <c r="B32" s="130">
        <v>107</v>
      </c>
      <c r="C32" s="136">
        <v>45</v>
      </c>
      <c r="D32" s="142">
        <v>0.72580645161290303</v>
      </c>
      <c r="E32" s="112">
        <f t="shared" si="1"/>
        <v>6.7584638706417385E-3</v>
      </c>
    </row>
    <row r="33" spans="1:5" x14ac:dyDescent="0.25">
      <c r="A33" s="122" t="s">
        <v>49</v>
      </c>
      <c r="B33" s="130">
        <v>1117</v>
      </c>
      <c r="C33" s="136">
        <v>82</v>
      </c>
      <c r="D33" s="142">
        <v>7.9227053140096607E-2</v>
      </c>
      <c r="E33" s="111">
        <f t="shared" si="1"/>
        <v>7.0553309752400206E-2</v>
      </c>
    </row>
    <row r="34" spans="1:5" x14ac:dyDescent="0.25">
      <c r="A34" s="122" t="s">
        <v>50</v>
      </c>
      <c r="B34" s="130">
        <v>66</v>
      </c>
      <c r="C34" s="136">
        <v>30</v>
      </c>
      <c r="D34" s="142">
        <v>0.83333333333333304</v>
      </c>
      <c r="E34" s="112">
        <f t="shared" si="1"/>
        <v>4.1687721071248102E-3</v>
      </c>
    </row>
    <row r="35" spans="1:5" x14ac:dyDescent="0.25">
      <c r="A35" s="122" t="s">
        <v>51</v>
      </c>
      <c r="B35" s="130">
        <v>960</v>
      </c>
      <c r="C35" s="136">
        <v>380</v>
      </c>
      <c r="D35" s="142">
        <v>0.65517241379310298</v>
      </c>
      <c r="E35" s="112">
        <f t="shared" si="1"/>
        <v>6.0636685194542697E-2</v>
      </c>
    </row>
    <row r="36" spans="1:5" x14ac:dyDescent="0.25">
      <c r="A36" s="122" t="s">
        <v>52</v>
      </c>
      <c r="B36" s="130">
        <v>699</v>
      </c>
      <c r="C36" s="136">
        <v>442</v>
      </c>
      <c r="D36" s="142">
        <v>1.71984435797665</v>
      </c>
      <c r="E36" s="112">
        <f t="shared" si="1"/>
        <v>4.4151086407276399E-2</v>
      </c>
    </row>
    <row r="37" spans="1:5" x14ac:dyDescent="0.25">
      <c r="A37" s="125" t="s">
        <v>53</v>
      </c>
      <c r="B37" s="131">
        <v>597</v>
      </c>
      <c r="C37" s="137">
        <v>226</v>
      </c>
      <c r="D37" s="143">
        <v>0.60916442048517505</v>
      </c>
      <c r="E37" s="111">
        <f t="shared" si="1"/>
        <v>3.7708438605356241E-2</v>
      </c>
    </row>
    <row r="38" spans="1:5" x14ac:dyDescent="0.25">
      <c r="A38" s="128" t="s">
        <v>54</v>
      </c>
      <c r="B38" s="132">
        <v>30</v>
      </c>
      <c r="C38" s="138">
        <v>-14</v>
      </c>
      <c r="D38" s="144">
        <v>-0.31818181818181801</v>
      </c>
      <c r="E38" s="112">
        <f t="shared" si="1"/>
        <v>1.8948964123294593E-3</v>
      </c>
    </row>
    <row r="39" spans="1:5" x14ac:dyDescent="0.25">
      <c r="A39" s="122" t="s">
        <v>59</v>
      </c>
      <c r="B39" s="133">
        <v>751</v>
      </c>
      <c r="C39" s="139">
        <v>466</v>
      </c>
      <c r="D39" s="145">
        <v>1.63508771929825</v>
      </c>
      <c r="E39" s="112">
        <f t="shared" si="1"/>
        <v>4.7435573521980801E-2</v>
      </c>
    </row>
    <row r="40" spans="1:5" x14ac:dyDescent="0.25">
      <c r="A40" s="122" t="s">
        <v>56</v>
      </c>
      <c r="B40" s="134">
        <v>690</v>
      </c>
      <c r="C40" s="140">
        <v>128</v>
      </c>
      <c r="D40" s="142">
        <v>0.22775800711743799</v>
      </c>
      <c r="E40" s="112">
        <f t="shared" si="1"/>
        <v>4.3582617483577564E-2</v>
      </c>
    </row>
    <row r="41" spans="1:5" x14ac:dyDescent="0.25">
      <c r="A41" s="122" t="s">
        <v>11</v>
      </c>
      <c r="B41" s="134">
        <v>15832</v>
      </c>
      <c r="C41" s="140">
        <v>6305</v>
      </c>
      <c r="D41" s="142">
        <v>0.66180329589587505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4650</v>
      </c>
      <c r="D46" s="166">
        <v>4035</v>
      </c>
      <c r="E46" s="174">
        <v>8685</v>
      </c>
    </row>
    <row r="47" spans="1:5" x14ac:dyDescent="0.25">
      <c r="A47" s="40"/>
      <c r="B47" s="149" t="s">
        <v>62</v>
      </c>
      <c r="C47" s="159">
        <v>208</v>
      </c>
      <c r="D47" s="167">
        <v>161</v>
      </c>
      <c r="E47" s="175">
        <v>369</v>
      </c>
    </row>
    <row r="48" spans="1:5" x14ac:dyDescent="0.25">
      <c r="A48" s="40"/>
      <c r="B48" s="149" t="s">
        <v>59</v>
      </c>
      <c r="C48" s="159">
        <v>412</v>
      </c>
      <c r="D48" s="167">
        <v>444</v>
      </c>
      <c r="E48" s="175">
        <v>856</v>
      </c>
    </row>
    <row r="49" spans="1:5" x14ac:dyDescent="0.25">
      <c r="A49" s="40"/>
      <c r="B49" s="149" t="s">
        <v>63</v>
      </c>
      <c r="C49" s="159">
        <v>1309</v>
      </c>
      <c r="D49" s="167">
        <v>1049</v>
      </c>
      <c r="E49" s="175">
        <v>2358</v>
      </c>
    </row>
    <row r="50" spans="1:5" x14ac:dyDescent="0.25">
      <c r="A50" s="40"/>
      <c r="B50" s="154" t="s">
        <v>64</v>
      </c>
      <c r="C50" s="159">
        <v>196</v>
      </c>
      <c r="D50" s="167">
        <v>148</v>
      </c>
      <c r="E50" s="175">
        <v>344</v>
      </c>
    </row>
    <row r="51" spans="1:5" x14ac:dyDescent="0.25">
      <c r="A51" s="40"/>
      <c r="B51" s="156" t="s">
        <v>2</v>
      </c>
      <c r="C51" s="160">
        <v>6775</v>
      </c>
      <c r="D51" s="168">
        <v>5837</v>
      </c>
      <c r="E51" s="168">
        <v>12612</v>
      </c>
    </row>
    <row r="52" spans="1:5" x14ac:dyDescent="0.25">
      <c r="A52" s="147" t="s">
        <v>10</v>
      </c>
      <c r="B52" s="151" t="s">
        <v>65</v>
      </c>
      <c r="C52" s="161">
        <v>4470</v>
      </c>
      <c r="D52" s="169">
        <v>4703</v>
      </c>
      <c r="E52" s="175">
        <v>9173</v>
      </c>
    </row>
    <row r="53" spans="1:5" x14ac:dyDescent="0.25">
      <c r="A53" s="40"/>
      <c r="B53" s="149" t="s">
        <v>66</v>
      </c>
      <c r="C53" s="159">
        <v>366</v>
      </c>
      <c r="D53" s="167">
        <v>1703</v>
      </c>
      <c r="E53" s="175">
        <v>2069</v>
      </c>
    </row>
    <row r="54" spans="1:5" x14ac:dyDescent="0.25">
      <c r="A54" s="40"/>
      <c r="B54" s="149" t="s">
        <v>67</v>
      </c>
      <c r="C54" s="159">
        <v>1060</v>
      </c>
      <c r="D54" s="167">
        <v>745</v>
      </c>
      <c r="E54" s="175">
        <v>1805</v>
      </c>
    </row>
    <row r="55" spans="1:5" x14ac:dyDescent="0.25">
      <c r="A55" s="40"/>
      <c r="B55" s="154" t="s">
        <v>68</v>
      </c>
      <c r="C55" s="159">
        <v>1802</v>
      </c>
      <c r="D55" s="167">
        <v>1424</v>
      </c>
      <c r="E55" s="175">
        <v>3226</v>
      </c>
    </row>
    <row r="56" spans="1:5" x14ac:dyDescent="0.25">
      <c r="A56" s="40"/>
      <c r="B56" s="156" t="s">
        <v>10</v>
      </c>
      <c r="C56" s="160">
        <v>7698</v>
      </c>
      <c r="D56" s="168">
        <v>8575</v>
      </c>
      <c r="E56" s="168">
        <v>16273</v>
      </c>
    </row>
    <row r="57" spans="1:5" x14ac:dyDescent="0.25">
      <c r="A57" s="147" t="s">
        <v>9</v>
      </c>
      <c r="B57" s="151" t="s">
        <v>69</v>
      </c>
      <c r="C57" s="161">
        <v>1347</v>
      </c>
      <c r="D57" s="169">
        <v>1008</v>
      </c>
      <c r="E57" s="175">
        <v>2355</v>
      </c>
    </row>
    <row r="58" spans="1:5" x14ac:dyDescent="0.25">
      <c r="A58" s="40"/>
      <c r="B58" s="149" t="s">
        <v>70</v>
      </c>
      <c r="C58" s="159">
        <v>1121</v>
      </c>
      <c r="D58" s="167">
        <v>764</v>
      </c>
      <c r="E58" s="175">
        <v>1885</v>
      </c>
    </row>
    <row r="59" spans="1:5" x14ac:dyDescent="0.25">
      <c r="A59" s="40"/>
      <c r="B59" s="154" t="s">
        <v>71</v>
      </c>
      <c r="C59" s="159">
        <v>102</v>
      </c>
      <c r="D59" s="167">
        <v>539</v>
      </c>
      <c r="E59" s="175">
        <v>641</v>
      </c>
    </row>
    <row r="60" spans="1:5" x14ac:dyDescent="0.25">
      <c r="A60" s="40"/>
      <c r="B60" s="155" t="s">
        <v>9</v>
      </c>
      <c r="C60" s="162">
        <v>2570</v>
      </c>
      <c r="D60" s="170">
        <v>2311</v>
      </c>
      <c r="E60" s="170">
        <v>4881</v>
      </c>
    </row>
    <row r="61" spans="1:5" x14ac:dyDescent="0.25">
      <c r="A61" s="147" t="s">
        <v>8</v>
      </c>
      <c r="B61" s="155" t="s">
        <v>8</v>
      </c>
      <c r="C61" s="163">
        <v>8270</v>
      </c>
      <c r="D61" s="171">
        <v>15661</v>
      </c>
      <c r="E61" s="171">
        <v>23931</v>
      </c>
    </row>
    <row r="62" spans="1:5" x14ac:dyDescent="0.25">
      <c r="A62" s="148" t="s">
        <v>7</v>
      </c>
      <c r="B62" s="155" t="s">
        <v>7</v>
      </c>
      <c r="C62" s="163">
        <v>22721</v>
      </c>
      <c r="D62" s="171">
        <v>29212</v>
      </c>
      <c r="E62" s="171">
        <v>51933</v>
      </c>
    </row>
    <row r="63" spans="1:5" x14ac:dyDescent="0.25">
      <c r="A63" s="152" t="s">
        <v>72</v>
      </c>
      <c r="B63" s="155" t="s">
        <v>72</v>
      </c>
      <c r="C63" s="164">
        <v>142</v>
      </c>
      <c r="D63" s="172">
        <v>409</v>
      </c>
      <c r="E63" s="172">
        <v>551</v>
      </c>
    </row>
    <row r="64" spans="1:5" x14ac:dyDescent="0.25">
      <c r="A64" s="150" t="s">
        <v>11</v>
      </c>
      <c r="B64" s="40"/>
      <c r="C64" s="165">
        <v>48176</v>
      </c>
      <c r="D64" s="173">
        <v>62005</v>
      </c>
      <c r="E64" s="176">
        <v>110181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activeCell="B12" sqref="B12:D24 A12:A24 B11:D11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2021/Nov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4650</v>
      </c>
      <c r="D6" s="158">
        <f>DWH!D46</f>
        <v>4035</v>
      </c>
      <c r="E6" s="158">
        <f>DWH!E46</f>
        <v>8685</v>
      </c>
      <c r="G6" s="79"/>
      <c r="H6" s="78"/>
    </row>
    <row r="7" spans="1:8" x14ac:dyDescent="0.25">
      <c r="A7" s="40"/>
      <c r="B7" s="149" t="s">
        <v>62</v>
      </c>
      <c r="C7" s="158">
        <f>DWH!C47</f>
        <v>208</v>
      </c>
      <c r="D7" s="158">
        <f>DWH!D47</f>
        <v>161</v>
      </c>
      <c r="E7" s="158">
        <f>DWH!E47</f>
        <v>369</v>
      </c>
      <c r="G7" s="79"/>
      <c r="H7" s="78"/>
    </row>
    <row r="8" spans="1:8" x14ac:dyDescent="0.25">
      <c r="A8" s="40"/>
      <c r="B8" s="149" t="s">
        <v>59</v>
      </c>
      <c r="C8" s="158">
        <f>DWH!C48</f>
        <v>412</v>
      </c>
      <c r="D8" s="158">
        <f>DWH!D48</f>
        <v>444</v>
      </c>
      <c r="E8" s="158">
        <f>DWH!E48</f>
        <v>856</v>
      </c>
      <c r="G8" s="79"/>
      <c r="H8" s="78"/>
    </row>
    <row r="9" spans="1:8" x14ac:dyDescent="0.25">
      <c r="A9" s="40"/>
      <c r="B9" s="149" t="s">
        <v>63</v>
      </c>
      <c r="C9" s="158">
        <f>DWH!C49</f>
        <v>1309</v>
      </c>
      <c r="D9" s="158">
        <f>DWH!D49</f>
        <v>1049</v>
      </c>
      <c r="E9" s="158">
        <f>DWH!E49</f>
        <v>2358</v>
      </c>
      <c r="G9" s="79"/>
      <c r="H9" s="78"/>
    </row>
    <row r="10" spans="1:8" x14ac:dyDescent="0.25">
      <c r="A10" s="40"/>
      <c r="B10" s="154" t="s">
        <v>64</v>
      </c>
      <c r="C10" s="158">
        <f>DWH!C50</f>
        <v>196</v>
      </c>
      <c r="D10" s="158">
        <f>DWH!D50</f>
        <v>148</v>
      </c>
      <c r="E10" s="158">
        <f>DWH!E50</f>
        <v>344</v>
      </c>
      <c r="G10" s="79"/>
      <c r="H10" s="78"/>
    </row>
    <row r="11" spans="1:8" x14ac:dyDescent="0.25">
      <c r="A11" s="40"/>
      <c r="B11" s="156" t="s">
        <v>2</v>
      </c>
      <c r="C11" s="158">
        <f>DWH!C51</f>
        <v>6775</v>
      </c>
      <c r="D11" s="158">
        <f>DWH!D51</f>
        <v>5837</v>
      </c>
      <c r="E11" s="158">
        <f>DWH!E51</f>
        <v>12612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4470</v>
      </c>
      <c r="D12" s="158">
        <f>DWH!D52</f>
        <v>4703</v>
      </c>
      <c r="E12" s="158">
        <f>DWH!E52</f>
        <v>9173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366</v>
      </c>
      <c r="D13" s="158">
        <f>DWH!D53</f>
        <v>1703</v>
      </c>
      <c r="E13" s="158">
        <f>DWH!E53</f>
        <v>2069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1060</v>
      </c>
      <c r="D14" s="158">
        <f>DWH!D54</f>
        <v>745</v>
      </c>
      <c r="E14" s="158">
        <f>DWH!E54</f>
        <v>1805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1802</v>
      </c>
      <c r="D15" s="158">
        <f>DWH!D55</f>
        <v>1424</v>
      </c>
      <c r="E15" s="158">
        <f>DWH!E55</f>
        <v>3226</v>
      </c>
      <c r="G15" s="79"/>
      <c r="H15" s="78"/>
    </row>
    <row r="16" spans="1:8" x14ac:dyDescent="0.25">
      <c r="A16" s="40"/>
      <c r="B16" s="156" t="s">
        <v>10</v>
      </c>
      <c r="C16" s="158">
        <f>DWH!C56</f>
        <v>7698</v>
      </c>
      <c r="D16" s="158">
        <f>DWH!D56</f>
        <v>8575</v>
      </c>
      <c r="E16" s="158">
        <f>DWH!E56</f>
        <v>16273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1347</v>
      </c>
      <c r="D17" s="158">
        <f>DWH!D57</f>
        <v>1008</v>
      </c>
      <c r="E17" s="158">
        <f>DWH!E57</f>
        <v>2355</v>
      </c>
      <c r="G17" s="79"/>
      <c r="H17" s="78"/>
    </row>
    <row r="18" spans="1:8" x14ac:dyDescent="0.25">
      <c r="A18" s="40"/>
      <c r="B18" s="149" t="s">
        <v>70</v>
      </c>
      <c r="C18" s="158">
        <f>DWH!C58</f>
        <v>1121</v>
      </c>
      <c r="D18" s="158">
        <f>DWH!D58</f>
        <v>764</v>
      </c>
      <c r="E18" s="158">
        <f>DWH!E58</f>
        <v>1885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102</v>
      </c>
      <c r="D19" s="158">
        <f>DWH!D59</f>
        <v>539</v>
      </c>
      <c r="E19" s="158">
        <f>DWH!E59</f>
        <v>641</v>
      </c>
      <c r="G19" s="79"/>
      <c r="H19" s="78"/>
    </row>
    <row r="20" spans="1:8" x14ac:dyDescent="0.25">
      <c r="A20" s="40"/>
      <c r="B20" s="155" t="s">
        <v>9</v>
      </c>
      <c r="C20" s="158">
        <f>DWH!C60</f>
        <v>2570</v>
      </c>
      <c r="D20" s="158">
        <f>DWH!D60</f>
        <v>2311</v>
      </c>
      <c r="E20" s="158">
        <f>DWH!E60</f>
        <v>4881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8270</v>
      </c>
      <c r="D21" s="158">
        <f>DWH!D61</f>
        <v>15661</v>
      </c>
      <c r="E21" s="158">
        <f>DWH!E61</f>
        <v>23931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22721</v>
      </c>
      <c r="D22" s="158">
        <f>DWH!D62</f>
        <v>29212</v>
      </c>
      <c r="E22" s="158">
        <f>DWH!E62</f>
        <v>51933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142</v>
      </c>
      <c r="D23" s="158">
        <f>DWH!D63</f>
        <v>409</v>
      </c>
      <c r="E23" s="158">
        <f>DWH!E63</f>
        <v>551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48176</v>
      </c>
      <c r="D24" s="158">
        <f>DWH!D64</f>
        <v>62005</v>
      </c>
      <c r="E24" s="158">
        <f>DWH!E64</f>
        <v>110181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48.176</v>
      </c>
      <c r="D27" s="81" t="str">
        <f>CONCATENATE(D26,"   ",D35)</f>
        <v>Männer   N = 62.005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0.47162487545665893</v>
      </c>
      <c r="D28" s="83">
        <f>D22/D$24</f>
        <v>0.47112329650834611</v>
      </c>
      <c r="E28" s="84">
        <f>E22/E$24</f>
        <v>0.47134260897976965</v>
      </c>
      <c r="G28" s="79"/>
      <c r="H28" s="78"/>
    </row>
    <row r="29" spans="1:8" x14ac:dyDescent="0.25">
      <c r="B29" t="s">
        <v>75</v>
      </c>
      <c r="C29" s="83">
        <f>C21/C$24</f>
        <v>0.17166223845898373</v>
      </c>
      <c r="D29" s="83">
        <f>D21/D$24</f>
        <v>0.25257640512861868</v>
      </c>
      <c r="E29" s="84">
        <f>E21/E$24</f>
        <v>0.21719715740463419</v>
      </c>
      <c r="G29" s="79"/>
      <c r="H29" s="78"/>
    </row>
    <row r="30" spans="1:8" x14ac:dyDescent="0.25">
      <c r="B30" t="s">
        <v>76</v>
      </c>
      <c r="C30" s="83">
        <f>C20/C$24</f>
        <v>5.3346064430421787E-2</v>
      </c>
      <c r="D30" s="83">
        <f>D20/D$24</f>
        <v>3.7271187807434887E-2</v>
      </c>
      <c r="E30" s="84">
        <f>E20/E$24</f>
        <v>4.4299833909657742E-2</v>
      </c>
      <c r="G30" s="85"/>
      <c r="H30" s="86"/>
    </row>
    <row r="31" spans="1:8" x14ac:dyDescent="0.25">
      <c r="B31" t="s">
        <v>77</v>
      </c>
      <c r="C31" s="83">
        <f>C12/C$24</f>
        <v>9.2784789106609103E-2</v>
      </c>
      <c r="D31" s="83">
        <f>D12/D$24</f>
        <v>7.5848721877267961E-2</v>
      </c>
      <c r="E31" s="84">
        <f>E12/E$24</f>
        <v>8.3253918552200476E-2</v>
      </c>
    </row>
    <row r="32" spans="1:8" x14ac:dyDescent="0.25">
      <c r="B32" t="s">
        <v>78</v>
      </c>
      <c r="C32" s="83">
        <f>(C16-C12)/C$24</f>
        <v>6.7004317502490862E-2</v>
      </c>
      <c r="D32" s="83">
        <f>(D16-D12)/D$24</f>
        <v>6.2446576888960569E-2</v>
      </c>
      <c r="E32" s="84">
        <f>(E16-E12)/E$24</f>
        <v>6.4439422404951846E-2</v>
      </c>
    </row>
    <row r="33" spans="2:11" x14ac:dyDescent="0.25">
      <c r="B33" t="s">
        <v>79</v>
      </c>
      <c r="C33" s="83">
        <f>C11/$C$24</f>
        <v>0.14063018930587845</v>
      </c>
      <c r="D33" s="83">
        <f>D11/D$24</f>
        <v>9.4137569550842667E-2</v>
      </c>
      <c r="E33" s="84">
        <f>E11/E$24</f>
        <v>0.11446619653116236</v>
      </c>
    </row>
    <row r="34" spans="2:11" x14ac:dyDescent="0.25">
      <c r="C34" s="87">
        <f>SUM(C28:C33)</f>
        <v>0.99705247426104282</v>
      </c>
      <c r="D34" s="87">
        <f>SUM(D28:D33)</f>
        <v>0.99340375776147094</v>
      </c>
      <c r="E34" s="87">
        <f>SUM(E28:E33)</f>
        <v>0.99499913778237614</v>
      </c>
    </row>
    <row r="35" spans="2:11" x14ac:dyDescent="0.25">
      <c r="C35" s="88" t="str">
        <f>CONCATENATE("N = ",TEXT(C24,"#.##0"))</f>
        <v>N = 48.176</v>
      </c>
      <c r="D35" s="88" t="str">
        <f>CONCATENATE("N = ",TEXT(D24,"#.##0"))</f>
        <v>N = 62.005</v>
      </c>
      <c r="E35" s="89" t="str">
        <f>CONCATENATE("N=",TEXT(E24,"#.##0"))</f>
        <v>N=110.181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51933</v>
      </c>
      <c r="D41" s="95">
        <f>C41/$C$55</f>
        <v>0.47134260897976965</v>
      </c>
      <c r="J41" s="94"/>
      <c r="K41" s="95"/>
    </row>
    <row r="42" spans="2:11" x14ac:dyDescent="0.25">
      <c r="B42" s="96" t="s">
        <v>75</v>
      </c>
      <c r="C42" s="97">
        <f>E21</f>
        <v>23931</v>
      </c>
      <c r="D42" s="95">
        <f t="shared" ref="D42:D54" si="0">C42/$C$55</f>
        <v>0.21719715740463419</v>
      </c>
      <c r="J42" s="94"/>
      <c r="K42" s="95"/>
    </row>
    <row r="43" spans="2:11" x14ac:dyDescent="0.25">
      <c r="B43" s="96" t="s">
        <v>82</v>
      </c>
      <c r="C43" s="97">
        <f>E19</f>
        <v>641</v>
      </c>
      <c r="D43" s="95">
        <f t="shared" si="0"/>
        <v>5.8176999664188928E-3</v>
      </c>
      <c r="J43" s="94"/>
      <c r="K43" s="95"/>
    </row>
    <row r="44" spans="2:11" x14ac:dyDescent="0.25">
      <c r="B44" s="96" t="s">
        <v>83</v>
      </c>
      <c r="C44" s="97">
        <f>E18</f>
        <v>1885</v>
      </c>
      <c r="D44" s="95">
        <f t="shared" si="0"/>
        <v>1.7108212849765388E-2</v>
      </c>
      <c r="J44" s="94"/>
      <c r="K44" s="95"/>
    </row>
    <row r="45" spans="2:11" x14ac:dyDescent="0.25">
      <c r="B45" s="96" t="s">
        <v>49</v>
      </c>
      <c r="C45" s="97">
        <f>E17</f>
        <v>2355</v>
      </c>
      <c r="D45" s="95">
        <f t="shared" si="0"/>
        <v>2.1373921093473466E-2</v>
      </c>
      <c r="J45" s="94"/>
      <c r="K45" s="95"/>
    </row>
    <row r="46" spans="2:11" x14ac:dyDescent="0.25">
      <c r="B46" s="96" t="s">
        <v>77</v>
      </c>
      <c r="C46" s="97">
        <f>E12</f>
        <v>9173</v>
      </c>
      <c r="D46" s="95">
        <f t="shared" si="0"/>
        <v>8.3253918552200476E-2</v>
      </c>
      <c r="J46" s="94"/>
      <c r="K46" s="95"/>
    </row>
    <row r="47" spans="2:11" x14ac:dyDescent="0.25">
      <c r="B47" s="96" t="s">
        <v>84</v>
      </c>
      <c r="C47" s="97">
        <f>E13</f>
        <v>2069</v>
      </c>
      <c r="D47" s="95">
        <f t="shared" si="0"/>
        <v>1.8778192247302167E-2</v>
      </c>
      <c r="J47" s="94"/>
      <c r="K47" s="95"/>
    </row>
    <row r="48" spans="2:11" x14ac:dyDescent="0.25">
      <c r="B48" s="96" t="s">
        <v>85</v>
      </c>
      <c r="C48" s="97">
        <f>E14</f>
        <v>1805</v>
      </c>
      <c r="D48" s="95">
        <f t="shared" si="0"/>
        <v>1.6382134850836352E-2</v>
      </c>
      <c r="J48" s="94"/>
      <c r="K48" s="95"/>
    </row>
    <row r="49" spans="2:11" x14ac:dyDescent="0.25">
      <c r="B49" s="96" t="s">
        <v>53</v>
      </c>
      <c r="C49" s="97">
        <f>E15</f>
        <v>3226</v>
      </c>
      <c r="D49" s="95">
        <f t="shared" si="0"/>
        <v>2.9279095306813333E-2</v>
      </c>
      <c r="J49" s="94"/>
      <c r="K49" s="95"/>
    </row>
    <row r="50" spans="2:11" x14ac:dyDescent="0.25">
      <c r="B50" s="96" t="s">
        <v>86</v>
      </c>
      <c r="C50" s="97">
        <f>E7</f>
        <v>369</v>
      </c>
      <c r="D50" s="95">
        <f t="shared" si="0"/>
        <v>3.3490347700601739E-3</v>
      </c>
      <c r="J50" s="94"/>
      <c r="K50" s="95"/>
    </row>
    <row r="51" spans="2:11" x14ac:dyDescent="0.25">
      <c r="B51" s="96" t="s">
        <v>59</v>
      </c>
      <c r="C51" s="97">
        <f>E8+E10</f>
        <v>1200</v>
      </c>
      <c r="D51" s="95">
        <f t="shared" si="0"/>
        <v>1.0891169983935524E-2</v>
      </c>
      <c r="J51" s="94"/>
      <c r="K51" s="95"/>
    </row>
    <row r="52" spans="2:11" x14ac:dyDescent="0.25">
      <c r="B52" s="96" t="s">
        <v>56</v>
      </c>
      <c r="C52" s="97">
        <f>E6+E9</f>
        <v>11043</v>
      </c>
      <c r="D52" s="95">
        <f t="shared" si="0"/>
        <v>0.10022599177716666</v>
      </c>
      <c r="J52" s="94"/>
      <c r="K52" s="95"/>
    </row>
    <row r="53" spans="2:11" x14ac:dyDescent="0.25">
      <c r="B53" s="96" t="s">
        <v>87</v>
      </c>
      <c r="C53" s="97">
        <f>E23</f>
        <v>551</v>
      </c>
      <c r="D53" s="95">
        <f t="shared" si="0"/>
        <v>5.0008622176237281E-3</v>
      </c>
      <c r="J53" s="94"/>
      <c r="K53" s="95"/>
    </row>
    <row r="54" spans="2:11" ht="15.75" thickBot="1" x14ac:dyDescent="0.3">
      <c r="B54" s="98" t="s">
        <v>24</v>
      </c>
      <c r="C54" s="99">
        <f>E24</f>
        <v>110181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110181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B12" sqref="B12:D24 A12:A24 B11:D11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44501</v>
      </c>
      <c r="C4" s="113">
        <v>44136</v>
      </c>
    </row>
    <row r="5" spans="1:8" x14ac:dyDescent="0.25">
      <c r="A5" t="s">
        <v>7</v>
      </c>
      <c r="B5" s="200">
        <v>0.30212887119734894</v>
      </c>
      <c r="C5" s="178">
        <v>0.36987385110406856</v>
      </c>
      <c r="E5" s="102"/>
      <c r="H5" s="103"/>
    </row>
    <row r="6" spans="1:8" x14ac:dyDescent="0.25">
      <c r="A6" t="s">
        <v>8</v>
      </c>
      <c r="B6" s="201">
        <v>0.11041190929353609</v>
      </c>
      <c r="C6" s="178">
        <v>0.14427829239164586</v>
      </c>
    </row>
    <row r="7" spans="1:8" x14ac:dyDescent="0.25">
      <c r="A7" t="s">
        <v>76</v>
      </c>
      <c r="B7" s="201">
        <v>6.5188438704849611E-2</v>
      </c>
      <c r="C7" s="178">
        <v>7.771361041720852E-2</v>
      </c>
    </row>
    <row r="8" spans="1:8" x14ac:dyDescent="0.25">
      <c r="A8" t="s">
        <v>77</v>
      </c>
      <c r="B8" s="201">
        <v>8.2895405520873447E-2</v>
      </c>
      <c r="C8" s="178">
        <v>0.10193960004770504</v>
      </c>
    </row>
    <row r="9" spans="1:8" x14ac:dyDescent="0.25">
      <c r="A9" t="s">
        <v>78</v>
      </c>
      <c r="B9" s="201">
        <v>6.8675011913165926E-2</v>
      </c>
      <c r="C9" s="178">
        <v>9.026119619537086E-2</v>
      </c>
    </row>
    <row r="10" spans="1:8" x14ac:dyDescent="0.25">
      <c r="A10" t="s">
        <v>89</v>
      </c>
      <c r="B10" s="202">
        <v>3.9408485664441169E-2</v>
      </c>
      <c r="C10" s="178">
        <v>5.6348395859571486E-2</v>
      </c>
    </row>
    <row r="11" spans="1:8" x14ac:dyDescent="0.25">
      <c r="A11" t="s">
        <v>90</v>
      </c>
      <c r="B11" s="203">
        <v>0.110386871515</v>
      </c>
      <c r="C11" s="178">
        <v>0.143292704366</v>
      </c>
    </row>
    <row r="13" spans="1:8" x14ac:dyDescent="0.25">
      <c r="B13" s="90" t="s">
        <v>80</v>
      </c>
    </row>
    <row r="15" spans="1:8" ht="30" x14ac:dyDescent="0.25">
      <c r="C15" s="114">
        <f>B4</f>
        <v>44501</v>
      </c>
      <c r="D15" s="104" t="s">
        <v>90</v>
      </c>
      <c r="E15" s="114">
        <f>C4</f>
        <v>44136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0.30212887119734894</v>
      </c>
      <c r="D16" s="105">
        <f>B11</f>
        <v>0.110386871515</v>
      </c>
      <c r="E16" s="105">
        <f t="shared" ref="E16:E21" si="1">C5</f>
        <v>0.36987385110406856</v>
      </c>
      <c r="F16" s="105">
        <f>C11</f>
        <v>0.143292704366</v>
      </c>
    </row>
    <row r="17" spans="2:6" x14ac:dyDescent="0.25">
      <c r="B17" t="s">
        <v>8</v>
      </c>
      <c r="C17" s="105">
        <f t="shared" si="0"/>
        <v>0.11041190929353609</v>
      </c>
      <c r="D17" s="105">
        <f>B11</f>
        <v>0.110386871515</v>
      </c>
      <c r="E17" s="105">
        <f t="shared" si="1"/>
        <v>0.14427829239164586</v>
      </c>
      <c r="F17" s="105">
        <f>C11</f>
        <v>0.143292704366</v>
      </c>
    </row>
    <row r="18" spans="2:6" x14ac:dyDescent="0.25">
      <c r="B18" t="s">
        <v>76</v>
      </c>
      <c r="C18" s="105">
        <f t="shared" si="0"/>
        <v>6.5188438704849611E-2</v>
      </c>
      <c r="D18" s="105">
        <f>B11</f>
        <v>0.110386871515</v>
      </c>
      <c r="E18" s="105">
        <f t="shared" si="1"/>
        <v>7.771361041720852E-2</v>
      </c>
      <c r="F18" s="105">
        <f>C11</f>
        <v>0.143292704366</v>
      </c>
    </row>
    <row r="19" spans="2:6" x14ac:dyDescent="0.25">
      <c r="B19" t="s">
        <v>77</v>
      </c>
      <c r="C19" s="105">
        <f t="shared" si="0"/>
        <v>8.2895405520873447E-2</v>
      </c>
      <c r="D19" s="105">
        <f>B11</f>
        <v>0.110386871515</v>
      </c>
      <c r="E19" s="105">
        <f t="shared" si="1"/>
        <v>0.10193960004770504</v>
      </c>
      <c r="F19" s="105">
        <f>C11</f>
        <v>0.143292704366</v>
      </c>
    </row>
    <row r="20" spans="2:6" x14ac:dyDescent="0.25">
      <c r="B20" t="s">
        <v>78</v>
      </c>
      <c r="C20" s="105">
        <f t="shared" si="0"/>
        <v>6.8675011913165926E-2</v>
      </c>
      <c r="D20" s="105">
        <f>B11</f>
        <v>0.110386871515</v>
      </c>
      <c r="E20" s="105">
        <f t="shared" si="1"/>
        <v>9.026119619537086E-2</v>
      </c>
      <c r="F20" s="105">
        <f>C11</f>
        <v>0.143292704366</v>
      </c>
    </row>
    <row r="21" spans="2:6" x14ac:dyDescent="0.25">
      <c r="B21" t="s">
        <v>89</v>
      </c>
      <c r="C21" s="105">
        <f t="shared" si="0"/>
        <v>3.9408485664441169E-2</v>
      </c>
      <c r="D21" s="105">
        <f>B11</f>
        <v>0.110386871515</v>
      </c>
      <c r="E21" s="105">
        <f t="shared" si="1"/>
        <v>5.6348395859571486E-2</v>
      </c>
      <c r="F21" s="105">
        <f>C11</f>
        <v>0.143292704366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2021-12-15T08:34:16Z</cp:lastPrinted>
  <dcterms:created xsi:type="dcterms:W3CDTF">2015-09-10T08:54:52Z</dcterms:created>
  <dcterms:modified xsi:type="dcterms:W3CDTF">2021-12-15T08:34:20Z</dcterms:modified>
</cp:coreProperties>
</file>