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<sst xmlns="http://schemas.openxmlformats.org/spreadsheetml/2006/main" count="207" uniqueCount="111">
  <si>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</si>
  <si>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</si>
  <si>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</si>
  <si>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</si>
  <si>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</si>
  <si>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</si>
  <si>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</si>
  <si>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</si>
  <si>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</si>
  <si>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</si>
  <si>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</si>
  <si>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</si>
  <si>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</si>
  <si>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</si>
  <si>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</si>
  <si>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</si>
  <si>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</si>
  <si>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</si>
  <si>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</si>
  <si>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</si>
  <si>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</si>
  <si>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</si>
  <si>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</si>
  <si>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</si>
  <si>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</si>
  <si>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</si>
  <si>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</si>
  <si>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</si>
  <si>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</si>
  <si>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</si>
  <si>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</si>
  <si>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</si>
  <si>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</si>
  <si>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</si>
  <si>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</si>
  <si>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</si>
  <si>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</si>
  <si>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</si>
  <si>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</si>
  <si>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</si>
  <si>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</si>
  <si>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</si>
  <si>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</si>
  <si>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</si>
  <si>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</si>
  <si>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</si>
  <si>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</si>
  <si>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</si>
  <si>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</si>
  <si>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</si>
  <si>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</si>
  <si>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</si>
  <si>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</si>
  <si>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</si>
  <si>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</si>
  <si>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</si>
  <si>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</si>
  <si>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</si>
  <si>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</si>
  <si>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</si>
  <si>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</si>
  <si>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</si>
  <si>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</si>
  <si>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</si>
  <si>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</si>
  <si>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</si>
  <si>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</si>
  <si>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</si>
  <si>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</si>
  <si>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</si>
  <si>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</si>
  <si>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</si>
  <si>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</si>
  <si>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</si>
  <si>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</si>
  <si>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</si>
  <si>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</si>
  <si>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</si>
  <si>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</si>
  <si>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</si>
  <si>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</si>
  <si>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</si>
  <si>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</si>
  <si>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</si>
  <si>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</si>
  <si>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</si>
  <si>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</si>
  <si>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</si>
  <si>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</si>
  <si>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</si>
  <si>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</si>
  <si>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</si>
  <si>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</si>
  <si>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</si>
  <si>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</si>
  <si>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</si>
  <si>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</si>
  <si>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</si>
  <si>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</si>
  <si>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</si>
  <si>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</si>
  <si>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</si>
  <si>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</si>
  <si>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</si>
  <si>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</si>
  <si>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</si>
  <si>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</si>
  <si>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</si>
  <si>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2022/Nov</t>
  </si>
  <si>
    <t>48,1% der arbeitslosen Personen hat lediglich Pflichtschulausbildung, 20,5%  verfügen über einen Lehrabschluss; in Summe weisen 68,6% aller arbeitslosen Personen maximal Lehrausbildung auf. Personen mit Lehrabschluss sind allerdings im Vorteil: 28,0% der (sofort verfügbaren) offenen Stellen verlangt diese Qualifikation.</t>
  </si>
  <si>
    <t>Bei der differenzierten Betrachtung arbeitsloser Personen nach Geschlecht zeigt sich ein Unterschied beim Anteil von Personen mit Pflichtschulausbildung (Männer: 48,8%, Frauen: 47,1%), noch deutlicher ist der Unterschied beim Anteil von Personen mit Lehrabschluss: 16,5% der arbeitslosen Frauen, aber 23,4%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</si>
</sst>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42.150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0.47084223013048637</c:v>
                </c:pt>
                <c:pt idx="1">
                  <c:v>0.16519572953736655</c:v>
                </c:pt>
                <c:pt idx="2">
                  <c:v>5.347568208778173E-2</c:v>
                </c:pt>
                <c:pt idx="3">
                  <c:v>9.4756820877817324E-2</c:v>
                </c:pt>
                <c:pt idx="4">
                  <c:v>6.8422301304863584E-2</c:v>
                </c:pt>
                <c:pt idx="5">
                  <c:v>0.14533807829181494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57.781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0.48824007891867571</c:v>
                </c:pt>
                <c:pt idx="1">
                  <c:v>0.23431577854311972</c:v>
                </c:pt>
                <c:pt idx="2">
                  <c:v>3.7538291133763696E-2</c:v>
                </c:pt>
                <c:pt idx="3">
                  <c:v>8.4301067825063608E-2</c:v>
                </c:pt>
                <c:pt idx="4">
                  <c:v>5.9656288399300809E-2</c:v>
                </c:pt>
                <c:pt idx="5">
                  <c:v>9.425243592184282E-2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0.27722361444012611</c:v>
                </c:pt>
                <c:pt idx="1">
                  <c:v>9.5704066320398268E-2</c:v>
                </c:pt>
                <c:pt idx="2">
                  <c:v>5.8640679856473657E-2</c:v>
                </c:pt>
                <c:pt idx="3">
                  <c:v>8.346868831460974E-2</c:v>
                </c:pt>
                <c:pt idx="4">
                  <c:v>5.8528783422624672E-2</c:v>
                </c:pt>
                <c:pt idx="5">
                  <c:v>3.4408715035490152E-2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0.30212887119734894</c:v>
                </c:pt>
                <c:pt idx="1">
                  <c:v>0.11041190929353609</c:v>
                </c:pt>
                <c:pt idx="2">
                  <c:v>6.5188438704849611E-2</c:v>
                </c:pt>
                <c:pt idx="3">
                  <c:v>8.2895405520873447E-2</c:v>
                </c:pt>
                <c:pt idx="4">
                  <c:v>6.8675011913165926E-2</c:v>
                </c:pt>
                <c:pt idx="5">
                  <c:v>3.9408485664441169E-2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1.3569730749948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9.8564210097999996E-2</c:v>
                </c:pt>
                <c:pt idx="1">
                  <c:v>9.8564210097999996E-2</c:v>
                </c:pt>
                <c:pt idx="2">
                  <c:v>9.8564210097999996E-2</c:v>
                </c:pt>
                <c:pt idx="3">
                  <c:v>9.8564210097999996E-2</c:v>
                </c:pt>
                <c:pt idx="4">
                  <c:v>9.8564210097999996E-2</c:v>
                </c:pt>
                <c:pt idx="5">
                  <c:v>9.8564210097999996E-2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6.8357301177162004E-3"/>
                  <c:y val="-1.7184346338730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0.110386871515</c:v>
                </c:pt>
                <c:pt idx="1">
                  <c:v>0.110386871515</c:v>
                </c:pt>
                <c:pt idx="2">
                  <c:v>0.110386871515</c:v>
                </c:pt>
                <c:pt idx="3">
                  <c:v>0.110386871515</c:v>
                </c:pt>
                <c:pt idx="4">
                  <c:v>0.110386871515</c:v>
                </c:pt>
                <c:pt idx="5">
                  <c:v>0.110386871515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42.150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0.47084223013048637</c:v>
                </c:pt>
                <c:pt idx="1">
                  <c:v>0.16519572953736655</c:v>
                </c:pt>
                <c:pt idx="2">
                  <c:v>5.347568208778173E-2</c:v>
                </c:pt>
                <c:pt idx="3">
                  <c:v>9.4756820877817324E-2</c:v>
                </c:pt>
                <c:pt idx="4">
                  <c:v>6.8422301304863584E-2</c:v>
                </c:pt>
                <c:pt idx="5">
                  <c:v>0.14533807829181494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57.781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0.48824007891867571</c:v>
                </c:pt>
                <c:pt idx="1">
                  <c:v>0.23431577854311972</c:v>
                </c:pt>
                <c:pt idx="2">
                  <c:v>3.7538291133763696E-2</c:v>
                </c:pt>
                <c:pt idx="3">
                  <c:v>8.4301067825063608E-2</c:v>
                </c:pt>
                <c:pt idx="4">
                  <c:v>5.9656288399300809E-2</c:v>
                </c:pt>
                <c:pt idx="5">
                  <c:v>9.425243592184282E-2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Nov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0.27722361444012611</c:v>
                </c:pt>
                <c:pt idx="1">
                  <c:v>9.5704066320398268E-2</c:v>
                </c:pt>
                <c:pt idx="2">
                  <c:v>5.8640679856473657E-2</c:v>
                </c:pt>
                <c:pt idx="3">
                  <c:v>8.346868831460974E-2</c:v>
                </c:pt>
                <c:pt idx="4">
                  <c:v>5.8528783422624672E-2</c:v>
                </c:pt>
                <c:pt idx="5">
                  <c:v>3.4408715035490152E-2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Nov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0.30212887119734894</c:v>
                </c:pt>
                <c:pt idx="1">
                  <c:v>0.11041190929353609</c:v>
                </c:pt>
                <c:pt idx="2">
                  <c:v>6.5188438704849611E-2</c:v>
                </c:pt>
                <c:pt idx="3">
                  <c:v>8.2895405520873447E-2</c:v>
                </c:pt>
                <c:pt idx="4">
                  <c:v>6.8675011913165926E-2</c:v>
                </c:pt>
                <c:pt idx="5">
                  <c:v>3.9408485664441169E-2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1.221701460123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9.8564210097999996E-2</c:v>
                </c:pt>
                <c:pt idx="1">
                  <c:v>9.8564210097999996E-2</c:v>
                </c:pt>
                <c:pt idx="2">
                  <c:v>9.8564210097999996E-2</c:v>
                </c:pt>
                <c:pt idx="3">
                  <c:v>9.8564210097999996E-2</c:v>
                </c:pt>
                <c:pt idx="4">
                  <c:v>9.8564210097999996E-2</c:v>
                </c:pt>
                <c:pt idx="5">
                  <c:v>9.8564210097999996E-2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1.4248530724100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0.110386871515</c:v>
                </c:pt>
                <c:pt idx="1">
                  <c:v>0.110386871515</c:v>
                </c:pt>
                <c:pt idx="2">
                  <c:v>0.110386871515</c:v>
                </c:pt>
                <c:pt idx="3">
                  <c:v>0.110386871515</c:v>
                </c:pt>
                <c:pt idx="4">
                  <c:v>0.110386871515</c:v>
                </c:pt>
                <c:pt idx="5">
                  <c:v>0.110386871515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34636</xdr:colOff>
      <xdr:row>98</xdr:row>
      <xdr:rowOff>0</xdr:rowOff>
    </xdr:from>
    <xdr:to>
      <xdr:col>4</xdr:col>
      <xdr:colOff>675409</xdr:colOff>
      <xdr:row>119</xdr:row>
      <xdr:rowOff>84174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636" y="21214773"/>
          <a:ext cx="5775614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="110" zoomScaleNormal="11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44866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99931</v>
      </c>
      <c r="C12" s="67"/>
      <c r="D12" s="66">
        <f>DWH!F5</f>
        <v>-10250</v>
      </c>
      <c r="E12" s="106">
        <f>DWH!G5</f>
        <v>-9.30287436127826E-2</v>
      </c>
    </row>
    <row r="13" spans="1:5" s="61" customFormat="1" ht="15.75" x14ac:dyDescent="0.25">
      <c r="A13" s="63" t="s">
        <v>16</v>
      </c>
      <c r="B13" s="69">
        <f>DWH!E6</f>
        <v>42150</v>
      </c>
      <c r="C13" s="70"/>
      <c r="D13" s="69">
        <f>DWH!F6</f>
        <v>-6026</v>
      </c>
      <c r="E13" s="107">
        <f>DWH!G6</f>
        <v>-0.12508302889405501</v>
      </c>
    </row>
    <row r="14" spans="1:5" s="61" customFormat="1" ht="15.75" x14ac:dyDescent="0.25">
      <c r="A14" s="63" t="s">
        <v>17</v>
      </c>
      <c r="B14" s="69">
        <f>DWH!E7</f>
        <v>57781</v>
      </c>
      <c r="C14" s="70"/>
      <c r="D14" s="69">
        <f>DWH!F7</f>
        <v>-4224</v>
      </c>
      <c r="E14" s="107">
        <f>DWH!G7</f>
        <v>-6.8123538424320604E-2</v>
      </c>
    </row>
    <row r="15" spans="1:5" s="61" customFormat="1" ht="15.75" x14ac:dyDescent="0.25">
      <c r="A15" s="64" t="s">
        <v>18</v>
      </c>
      <c r="B15" s="66">
        <f>DWH!B5</f>
        <v>913936</v>
      </c>
      <c r="C15" s="67"/>
      <c r="D15" s="66">
        <f>DWH!C5</f>
        <v>25982</v>
      </c>
      <c r="E15" s="106">
        <f>DWH!D5</f>
        <v>2.9260524756913101E-2</v>
      </c>
    </row>
    <row r="16" spans="1:5" s="61" customFormat="1" ht="15.75" x14ac:dyDescent="0.25">
      <c r="A16" s="63" t="s">
        <v>16</v>
      </c>
      <c r="B16" s="69">
        <f>DWH!B6</f>
        <v>441773</v>
      </c>
      <c r="C16" s="70"/>
      <c r="D16" s="69">
        <f>DWH!C6</f>
        <v>13785</v>
      </c>
      <c r="E16" s="107">
        <f>DWH!D6</f>
        <v>3.2208846977018001E-2</v>
      </c>
    </row>
    <row r="17" spans="1:5" s="61" customFormat="1" ht="15.75" x14ac:dyDescent="0.25">
      <c r="A17" s="63" t="s">
        <v>17</v>
      </c>
      <c r="B17" s="69">
        <f>DWH!B7</f>
        <v>472163</v>
      </c>
      <c r="C17" s="70"/>
      <c r="D17" s="69">
        <f>DWH!C7</f>
        <v>12197</v>
      </c>
      <c r="E17" s="107">
        <f>DWH!D7</f>
        <v>2.65171773565872E-2</v>
      </c>
    </row>
    <row r="18" spans="1:5" s="61" customFormat="1" ht="15.75" x14ac:dyDescent="0.25">
      <c r="A18" s="64" t="s">
        <v>19</v>
      </c>
      <c r="B18" s="68">
        <f>DWH!H5</f>
        <v>9.8564210098563199E-2</v>
      </c>
      <c r="C18" s="67"/>
      <c r="D18" s="68">
        <f>DWH!I5</f>
        <v>-1.18226614168129E-2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8.7100633778514305E-2</v>
      </c>
      <c r="C19" s="70"/>
      <c r="D19" s="71">
        <f>DWH!I6</f>
        <v>-1.40745915640147E-2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0.109032275108313</v>
      </c>
      <c r="C20" s="70"/>
      <c r="D20" s="71">
        <f>DWH!I7</f>
        <v>-9.7578492472543098E-3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99931</v>
      </c>
      <c r="C29" s="189">
        <f>DWH!E24</f>
        <v>1</v>
      </c>
      <c r="D29" s="188">
        <f>DWH!B41</f>
        <v>16036</v>
      </c>
      <c r="E29" s="190">
        <f>DWH!E41</f>
        <v>1</v>
      </c>
    </row>
    <row r="30" spans="1:5" x14ac:dyDescent="0.25">
      <c r="A30" s="191" t="s">
        <v>25</v>
      </c>
      <c r="B30" s="192">
        <f>DWH!B12</f>
        <v>48057</v>
      </c>
      <c r="C30" s="193">
        <f>DWH!E12</f>
        <v>0.48090182225735756</v>
      </c>
      <c r="D30" s="192">
        <f>DWH!B29</f>
        <v>6392</v>
      </c>
      <c r="E30" s="194">
        <f>DWH!E29</f>
        <v>0.39860314292841109</v>
      </c>
    </row>
    <row r="31" spans="1:5" s="42" customFormat="1" x14ac:dyDescent="0.2">
      <c r="A31" s="195" t="s">
        <v>26</v>
      </c>
      <c r="B31" s="192">
        <f>DWH!B13</f>
        <v>20502</v>
      </c>
      <c r="C31" s="193">
        <f>DWH!E13</f>
        <v>0.20516156147741943</v>
      </c>
      <c r="D31" s="192">
        <f>DWH!B30</f>
        <v>4489</v>
      </c>
      <c r="E31" s="194">
        <f>DWH!E30</f>
        <v>0.27993265153404839</v>
      </c>
    </row>
    <row r="32" spans="1:5" x14ac:dyDescent="0.25">
      <c r="A32" s="191" t="s">
        <v>27</v>
      </c>
      <c r="B32" s="192">
        <f>DWH!B14</f>
        <v>587</v>
      </c>
      <c r="C32" s="193">
        <f>DWH!E14</f>
        <v>5.8740530966366793E-3</v>
      </c>
      <c r="D32" s="192">
        <f>DWH!B31</f>
        <v>56</v>
      </c>
      <c r="E32" s="194">
        <f>DWH!E31</f>
        <v>3.4921426789723121E-3</v>
      </c>
    </row>
    <row r="33" spans="1:5" x14ac:dyDescent="0.25">
      <c r="A33" s="191" t="s">
        <v>28</v>
      </c>
      <c r="B33" s="192">
        <f>DWH!B15</f>
        <v>1755</v>
      </c>
      <c r="C33" s="193">
        <f>DWH!E15</f>
        <v>1.7562117861324313E-2</v>
      </c>
      <c r="D33" s="192">
        <f>DWH!B32</f>
        <v>100</v>
      </c>
      <c r="E33" s="194">
        <f>DWH!E32</f>
        <v>6.2359690695934144E-3</v>
      </c>
    </row>
    <row r="34" spans="1:5" x14ac:dyDescent="0.25">
      <c r="A34" s="191" t="s">
        <v>29</v>
      </c>
      <c r="B34" s="192">
        <f>DWH!B16</f>
        <v>2081</v>
      </c>
      <c r="C34" s="193">
        <f>DWH!E16</f>
        <v>2.0824368814481992E-2</v>
      </c>
      <c r="D34" s="192">
        <f>DWH!B33</f>
        <v>1359</v>
      </c>
      <c r="E34" s="194">
        <f>DWH!E33</f>
        <v>8.4746819655774505E-2</v>
      </c>
    </row>
    <row r="35" spans="1:5" x14ac:dyDescent="0.25">
      <c r="A35" s="191" t="s">
        <v>30</v>
      </c>
      <c r="B35" s="192">
        <f>DWH!B17</f>
        <v>8865</v>
      </c>
      <c r="C35" s="193">
        <f>DWH!E17</f>
        <v>8.8711210735407428E-2</v>
      </c>
      <c r="D35" s="192">
        <f>DWH!B34</f>
        <v>103</v>
      </c>
      <c r="E35" s="194">
        <f>DWH!E34</f>
        <v>6.4230481416812169E-3</v>
      </c>
    </row>
    <row r="36" spans="1:5" x14ac:dyDescent="0.25">
      <c r="A36" s="191" t="s">
        <v>31</v>
      </c>
      <c r="B36" s="192">
        <f>DWH!B18</f>
        <v>1886</v>
      </c>
      <c r="C36" s="193">
        <f>DWH!E18</f>
        <v>1.8873022385445956E-2</v>
      </c>
      <c r="D36" s="192">
        <f>DWH!B35</f>
        <v>853</v>
      </c>
      <c r="E36" s="194">
        <f>DWH!E35</f>
        <v>5.3192816163631827E-2</v>
      </c>
    </row>
    <row r="37" spans="1:5" x14ac:dyDescent="0.25">
      <c r="A37" s="191" t="s">
        <v>32</v>
      </c>
      <c r="B37" s="192">
        <f>DWH!B19</f>
        <v>1631</v>
      </c>
      <c r="C37" s="193">
        <f>DWH!E19</f>
        <v>1.6321261670552683E-2</v>
      </c>
      <c r="D37" s="192">
        <f>DWH!B36</f>
        <v>447</v>
      </c>
      <c r="E37" s="194">
        <f>DWH!E36</f>
        <v>2.7874781741082565E-2</v>
      </c>
    </row>
    <row r="38" spans="1:5" x14ac:dyDescent="0.25">
      <c r="A38" s="191" t="s">
        <v>33</v>
      </c>
      <c r="B38" s="192">
        <f>DWH!B20</f>
        <v>2814</v>
      </c>
      <c r="C38" s="193">
        <f>DWH!E20</f>
        <v>2.8159430006704626E-2</v>
      </c>
      <c r="D38" s="192">
        <f>DWH!B37</f>
        <v>927</v>
      </c>
      <c r="E38" s="194">
        <f>DWH!E37</f>
        <v>5.7807433275130958E-2</v>
      </c>
    </row>
    <row r="39" spans="1:5" x14ac:dyDescent="0.25">
      <c r="A39" s="191" t="s">
        <v>34</v>
      </c>
      <c r="B39" s="192">
        <f>DWH!B21</f>
        <v>314</v>
      </c>
      <c r="C39" s="193">
        <f>DWH!E21</f>
        <v>3.1421680959862306E-3</v>
      </c>
      <c r="D39" s="192">
        <f>DWH!B38</f>
        <v>30</v>
      </c>
      <c r="E39" s="194">
        <f>DWH!E38</f>
        <v>1.8707907208780244E-3</v>
      </c>
    </row>
    <row r="40" spans="1:5" x14ac:dyDescent="0.25">
      <c r="A40" s="191" t="s">
        <v>35</v>
      </c>
      <c r="B40" s="192">
        <f>DWH!B22</f>
        <v>1103</v>
      </c>
      <c r="C40" s="193">
        <f>DWH!E22</f>
        <v>1.1037615955008956E-2</v>
      </c>
      <c r="D40" s="192">
        <f>DWH!B39</f>
        <v>620</v>
      </c>
      <c r="E40" s="194">
        <f>DWH!E39</f>
        <v>3.8663008231479175E-2</v>
      </c>
    </row>
    <row r="41" spans="1:5" ht="26.25" x14ac:dyDescent="0.25">
      <c r="A41" s="196" t="s">
        <v>106</v>
      </c>
      <c r="B41" s="192">
        <f>DWH!B23</f>
        <v>10155</v>
      </c>
      <c r="C41" s="197">
        <f>DWH!E23</f>
        <v>0.10162011788133812</v>
      </c>
      <c r="D41" s="192">
        <f>DWH!B40</f>
        <v>655</v>
      </c>
      <c r="E41" s="198">
        <f>DWH!E40</f>
        <v>4.0845597405836868E-2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913936</v>
      </c>
      <c r="C5" s="7">
        <v>25982</v>
      </c>
      <c r="D5" s="6">
        <v>2.9260524756913101E-2</v>
      </c>
      <c r="E5" s="20">
        <v>99931</v>
      </c>
      <c r="F5" s="7">
        <v>-10250</v>
      </c>
      <c r="G5" s="6">
        <v>-9.30287436127826E-2</v>
      </c>
      <c r="H5" s="18">
        <v>9.8564210098563199E-2</v>
      </c>
      <c r="I5" s="17">
        <v>-1.18226614168129E-2</v>
      </c>
    </row>
    <row r="6" spans="1:9" x14ac:dyDescent="0.25">
      <c r="A6" s="1" t="s">
        <v>4</v>
      </c>
      <c r="B6" s="9">
        <v>441773</v>
      </c>
      <c r="C6" s="8">
        <v>13785</v>
      </c>
      <c r="D6" s="21">
        <v>3.2208846977018001E-2</v>
      </c>
      <c r="E6" s="8">
        <v>42150</v>
      </c>
      <c r="F6" s="8">
        <v>-6026</v>
      </c>
      <c r="G6" s="21">
        <v>-0.12508302889405501</v>
      </c>
      <c r="H6" s="19">
        <v>8.7100633778514305E-2</v>
      </c>
      <c r="I6" s="15">
        <v>-1.40745915640147E-2</v>
      </c>
    </row>
    <row r="7" spans="1:9" x14ac:dyDescent="0.25">
      <c r="A7" s="1" t="s">
        <v>3</v>
      </c>
      <c r="B7" s="9">
        <v>472163</v>
      </c>
      <c r="C7" s="8">
        <v>12197</v>
      </c>
      <c r="D7" s="21">
        <v>2.65171773565872E-2</v>
      </c>
      <c r="E7" s="8">
        <v>57781</v>
      </c>
      <c r="F7" s="8">
        <v>-4224</v>
      </c>
      <c r="G7" s="21">
        <v>-6.8123538424320604E-2</v>
      </c>
      <c r="H7" s="19">
        <v>0.109032275108313</v>
      </c>
      <c r="I7" s="15">
        <v>-9.7578492472543098E-3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48057</v>
      </c>
      <c r="C12" s="30">
        <v>-3876</v>
      </c>
      <c r="D12" s="117">
        <v>-7.46346253827046E-2</v>
      </c>
      <c r="E12" s="111">
        <f>B12/$B$24</f>
        <v>0.48090182225735756</v>
      </c>
    </row>
    <row r="13" spans="1:9" x14ac:dyDescent="0.25">
      <c r="A13" s="3" t="s">
        <v>8</v>
      </c>
      <c r="B13" s="34">
        <v>20502</v>
      </c>
      <c r="C13" s="29">
        <v>-3429</v>
      </c>
      <c r="D13" s="118">
        <v>-0.14328694998119601</v>
      </c>
      <c r="E13" s="112">
        <f t="shared" ref="E13:E24" si="0">B13/$B$24</f>
        <v>0.20516156147741943</v>
      </c>
    </row>
    <row r="14" spans="1:9" x14ac:dyDescent="0.25">
      <c r="A14" s="3" t="s">
        <v>47</v>
      </c>
      <c r="B14" s="34">
        <v>587</v>
      </c>
      <c r="C14" s="29">
        <v>-54</v>
      </c>
      <c r="D14" s="118">
        <v>-8.4243369734789394E-2</v>
      </c>
      <c r="E14" s="112">
        <f t="shared" si="0"/>
        <v>5.8740530966366793E-3</v>
      </c>
    </row>
    <row r="15" spans="1:9" x14ac:dyDescent="0.25">
      <c r="A15" s="3" t="s">
        <v>48</v>
      </c>
      <c r="B15" s="34">
        <v>1755</v>
      </c>
      <c r="C15" s="29">
        <v>-130</v>
      </c>
      <c r="D15" s="118">
        <v>-6.8965517241379296E-2</v>
      </c>
      <c r="E15" s="112">
        <f t="shared" si="0"/>
        <v>1.7562117861324313E-2</v>
      </c>
    </row>
    <row r="16" spans="1:9" x14ac:dyDescent="0.25">
      <c r="A16" s="3" t="s">
        <v>49</v>
      </c>
      <c r="B16" s="34">
        <v>2081</v>
      </c>
      <c r="C16" s="29">
        <v>-274</v>
      </c>
      <c r="D16" s="118">
        <v>-0.116348195329087</v>
      </c>
      <c r="E16" s="111">
        <f t="shared" si="0"/>
        <v>2.0824368814481992E-2</v>
      </c>
    </row>
    <row r="17" spans="1:5" x14ac:dyDescent="0.25">
      <c r="A17" s="3" t="s">
        <v>50</v>
      </c>
      <c r="B17" s="34">
        <v>8865</v>
      </c>
      <c r="C17" s="29">
        <v>-308</v>
      </c>
      <c r="D17" s="118">
        <v>-3.3576801482612002E-2</v>
      </c>
      <c r="E17" s="112">
        <f t="shared" si="0"/>
        <v>8.8711210735407428E-2</v>
      </c>
    </row>
    <row r="18" spans="1:5" x14ac:dyDescent="0.25">
      <c r="A18" s="3" t="s">
        <v>51</v>
      </c>
      <c r="B18" s="34">
        <v>1886</v>
      </c>
      <c r="C18" s="29">
        <v>-183</v>
      </c>
      <c r="D18" s="118">
        <v>-8.8448525857902402E-2</v>
      </c>
      <c r="E18" s="112">
        <f t="shared" si="0"/>
        <v>1.8873022385445956E-2</v>
      </c>
    </row>
    <row r="19" spans="1:5" x14ac:dyDescent="0.25">
      <c r="A19" s="3" t="s">
        <v>52</v>
      </c>
      <c r="B19" s="34">
        <v>1631</v>
      </c>
      <c r="C19" s="29">
        <v>-174</v>
      </c>
      <c r="D19" s="118">
        <v>-9.6398891966759007E-2</v>
      </c>
      <c r="E19" s="112">
        <f t="shared" si="0"/>
        <v>1.6321261670552683E-2</v>
      </c>
    </row>
    <row r="20" spans="1:5" x14ac:dyDescent="0.25">
      <c r="A20" s="22" t="s">
        <v>53</v>
      </c>
      <c r="B20" s="33">
        <v>2814</v>
      </c>
      <c r="C20" s="27">
        <v>-412</v>
      </c>
      <c r="D20" s="119">
        <v>-0.127712337259764</v>
      </c>
      <c r="E20" s="111">
        <f t="shared" si="0"/>
        <v>2.8159430006704626E-2</v>
      </c>
    </row>
    <row r="21" spans="1:5" x14ac:dyDescent="0.25">
      <c r="A21" s="24" t="s">
        <v>54</v>
      </c>
      <c r="B21" s="32">
        <v>314</v>
      </c>
      <c r="C21" s="26">
        <v>-55</v>
      </c>
      <c r="D21" s="120">
        <v>-0.14905149051490499</v>
      </c>
      <c r="E21" s="112">
        <f t="shared" si="0"/>
        <v>3.1421680959862306E-3</v>
      </c>
    </row>
    <row r="22" spans="1:5" x14ac:dyDescent="0.25">
      <c r="A22" s="3" t="s">
        <v>55</v>
      </c>
      <c r="B22" s="31">
        <v>1103</v>
      </c>
      <c r="C22" s="25">
        <v>-97</v>
      </c>
      <c r="D22" s="121">
        <v>-8.0833333333333299E-2</v>
      </c>
      <c r="E22" s="112">
        <f t="shared" si="0"/>
        <v>1.1037615955008956E-2</v>
      </c>
    </row>
    <row r="23" spans="1:5" x14ac:dyDescent="0.25">
      <c r="A23" s="3" t="s">
        <v>56</v>
      </c>
      <c r="B23" s="28">
        <v>10155</v>
      </c>
      <c r="C23" s="116">
        <v>-888</v>
      </c>
      <c r="D23" s="118">
        <v>-8.0412931268677004E-2</v>
      </c>
      <c r="E23" s="112">
        <f t="shared" si="0"/>
        <v>0.10162011788133812</v>
      </c>
    </row>
    <row r="24" spans="1:5" x14ac:dyDescent="0.25">
      <c r="A24" s="3" t="s">
        <v>11</v>
      </c>
      <c r="B24" s="28">
        <v>99931</v>
      </c>
      <c r="C24" s="116">
        <v>-10250</v>
      </c>
      <c r="D24" s="118">
        <v>-9.30287436127826E-2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6392</v>
      </c>
      <c r="C29" s="135">
        <v>542</v>
      </c>
      <c r="D29" s="141">
        <v>9.2649572649572604E-2</v>
      </c>
      <c r="E29" s="111">
        <f>B29/$B$41</f>
        <v>0.39860314292841109</v>
      </c>
    </row>
    <row r="30" spans="1:5" x14ac:dyDescent="0.25">
      <c r="A30" s="122" t="s">
        <v>8</v>
      </c>
      <c r="B30" s="130">
        <v>4489</v>
      </c>
      <c r="C30" s="136">
        <v>-418</v>
      </c>
      <c r="D30" s="142">
        <v>-8.5184430405543105E-2</v>
      </c>
      <c r="E30" s="112">
        <f t="shared" ref="E30:E41" si="1">B30/$B$41</f>
        <v>0.27993265153404839</v>
      </c>
    </row>
    <row r="31" spans="1:5" x14ac:dyDescent="0.25">
      <c r="A31" s="122" t="s">
        <v>47</v>
      </c>
      <c r="B31" s="130">
        <v>56</v>
      </c>
      <c r="C31" s="136">
        <v>0</v>
      </c>
      <c r="D31" s="142">
        <v>0</v>
      </c>
      <c r="E31" s="112">
        <f t="shared" si="1"/>
        <v>3.4921426789723121E-3</v>
      </c>
    </row>
    <row r="32" spans="1:5" x14ac:dyDescent="0.25">
      <c r="A32" s="122" t="s">
        <v>48</v>
      </c>
      <c r="B32" s="130">
        <v>100</v>
      </c>
      <c r="C32" s="136">
        <v>-7</v>
      </c>
      <c r="D32" s="142">
        <v>-6.5420560747663503E-2</v>
      </c>
      <c r="E32" s="112">
        <f t="shared" si="1"/>
        <v>6.2359690695934144E-3</v>
      </c>
    </row>
    <row r="33" spans="1:5" x14ac:dyDescent="0.25">
      <c r="A33" s="122" t="s">
        <v>49</v>
      </c>
      <c r="B33" s="130">
        <v>1359</v>
      </c>
      <c r="C33" s="136">
        <v>242</v>
      </c>
      <c r="D33" s="142">
        <v>0.21665174574753801</v>
      </c>
      <c r="E33" s="111">
        <f t="shared" si="1"/>
        <v>8.4746819655774505E-2</v>
      </c>
    </row>
    <row r="34" spans="1:5" x14ac:dyDescent="0.25">
      <c r="A34" s="122" t="s">
        <v>50</v>
      </c>
      <c r="B34" s="130">
        <v>103</v>
      </c>
      <c r="C34" s="136">
        <v>37</v>
      </c>
      <c r="D34" s="142">
        <v>0.560606060606061</v>
      </c>
      <c r="E34" s="112">
        <f t="shared" si="1"/>
        <v>6.4230481416812169E-3</v>
      </c>
    </row>
    <row r="35" spans="1:5" x14ac:dyDescent="0.25">
      <c r="A35" s="122" t="s">
        <v>51</v>
      </c>
      <c r="B35" s="130">
        <v>853</v>
      </c>
      <c r="C35" s="136">
        <v>-107</v>
      </c>
      <c r="D35" s="142">
        <v>-0.11145833333333301</v>
      </c>
      <c r="E35" s="112">
        <f t="shared" si="1"/>
        <v>5.3192816163631827E-2</v>
      </c>
    </row>
    <row r="36" spans="1:5" x14ac:dyDescent="0.25">
      <c r="A36" s="122" t="s">
        <v>52</v>
      </c>
      <c r="B36" s="130">
        <v>447</v>
      </c>
      <c r="C36" s="136">
        <v>-252</v>
      </c>
      <c r="D36" s="142">
        <v>-0.36051502145922698</v>
      </c>
      <c r="E36" s="112">
        <f t="shared" si="1"/>
        <v>2.7874781741082565E-2</v>
      </c>
    </row>
    <row r="37" spans="1:5" x14ac:dyDescent="0.25">
      <c r="A37" s="125" t="s">
        <v>53</v>
      </c>
      <c r="B37" s="131">
        <v>927</v>
      </c>
      <c r="C37" s="137">
        <v>330</v>
      </c>
      <c r="D37" s="143">
        <v>0.552763819095477</v>
      </c>
      <c r="E37" s="111">
        <f t="shared" si="1"/>
        <v>5.7807433275130958E-2</v>
      </c>
    </row>
    <row r="38" spans="1:5" x14ac:dyDescent="0.25">
      <c r="A38" s="128" t="s">
        <v>54</v>
      </c>
      <c r="B38" s="132">
        <v>30</v>
      </c>
      <c r="C38" s="138">
        <v>0</v>
      </c>
      <c r="D38" s="144">
        <v>0</v>
      </c>
      <c r="E38" s="112">
        <f t="shared" si="1"/>
        <v>1.8707907208780244E-3</v>
      </c>
    </row>
    <row r="39" spans="1:5" x14ac:dyDescent="0.25">
      <c r="A39" s="122" t="s">
        <v>59</v>
      </c>
      <c r="B39" s="133">
        <v>620</v>
      </c>
      <c r="C39" s="139">
        <v>-131</v>
      </c>
      <c r="D39" s="145">
        <v>-0.174434087882823</v>
      </c>
      <c r="E39" s="112">
        <f t="shared" si="1"/>
        <v>3.8663008231479175E-2</v>
      </c>
    </row>
    <row r="40" spans="1:5" x14ac:dyDescent="0.25">
      <c r="A40" s="122" t="s">
        <v>56</v>
      </c>
      <c r="B40" s="134">
        <v>655</v>
      </c>
      <c r="C40" s="140">
        <v>-35</v>
      </c>
      <c r="D40" s="142">
        <v>-5.0724637681159403E-2</v>
      </c>
      <c r="E40" s="112">
        <f t="shared" si="1"/>
        <v>4.0845597405836868E-2</v>
      </c>
    </row>
    <row r="41" spans="1:5" x14ac:dyDescent="0.25">
      <c r="A41" s="122" t="s">
        <v>11</v>
      </c>
      <c r="B41" s="134">
        <v>16036</v>
      </c>
      <c r="C41" s="140">
        <v>204</v>
      </c>
      <c r="D41" s="142">
        <v>1.28852956038403E-2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4187</v>
      </c>
      <c r="D46" s="166">
        <v>3692</v>
      </c>
      <c r="E46" s="174">
        <v>7879</v>
      </c>
    </row>
    <row r="47" spans="1:5" x14ac:dyDescent="0.25">
      <c r="A47" s="40"/>
      <c r="B47" s="149" t="s">
        <v>62</v>
      </c>
      <c r="C47" s="159">
        <v>168</v>
      </c>
      <c r="D47" s="167">
        <v>146</v>
      </c>
      <c r="E47" s="175">
        <v>314</v>
      </c>
    </row>
    <row r="48" spans="1:5" x14ac:dyDescent="0.25">
      <c r="A48" s="40"/>
      <c r="B48" s="149" t="s">
        <v>59</v>
      </c>
      <c r="C48" s="159">
        <v>402</v>
      </c>
      <c r="D48" s="167">
        <v>379</v>
      </c>
      <c r="E48" s="175">
        <v>781</v>
      </c>
    </row>
    <row r="49" spans="1:5" x14ac:dyDescent="0.25">
      <c r="A49" s="40"/>
      <c r="B49" s="149" t="s">
        <v>63</v>
      </c>
      <c r="C49" s="159">
        <v>1189</v>
      </c>
      <c r="D49" s="167">
        <v>1087</v>
      </c>
      <c r="E49" s="175">
        <v>2276</v>
      </c>
    </row>
    <row r="50" spans="1:5" x14ac:dyDescent="0.25">
      <c r="A50" s="40"/>
      <c r="B50" s="154" t="s">
        <v>64</v>
      </c>
      <c r="C50" s="159">
        <v>180</v>
      </c>
      <c r="D50" s="167">
        <v>142</v>
      </c>
      <c r="E50" s="175">
        <v>322</v>
      </c>
    </row>
    <row r="51" spans="1:5" x14ac:dyDescent="0.25">
      <c r="A51" s="40"/>
      <c r="B51" s="156" t="s">
        <v>2</v>
      </c>
      <c r="C51" s="160">
        <v>6126</v>
      </c>
      <c r="D51" s="168">
        <v>5446</v>
      </c>
      <c r="E51" s="168">
        <v>11572</v>
      </c>
    </row>
    <row r="52" spans="1:5" x14ac:dyDescent="0.25">
      <c r="A52" s="147" t="s">
        <v>10</v>
      </c>
      <c r="B52" s="151" t="s">
        <v>65</v>
      </c>
      <c r="C52" s="161">
        <v>3994</v>
      </c>
      <c r="D52" s="169">
        <v>4871</v>
      </c>
      <c r="E52" s="175">
        <v>8865</v>
      </c>
    </row>
    <row r="53" spans="1:5" x14ac:dyDescent="0.25">
      <c r="A53" s="40"/>
      <c r="B53" s="149" t="s">
        <v>66</v>
      </c>
      <c r="C53" s="159">
        <v>347</v>
      </c>
      <c r="D53" s="167">
        <v>1539</v>
      </c>
      <c r="E53" s="175">
        <v>1886</v>
      </c>
    </row>
    <row r="54" spans="1:5" x14ac:dyDescent="0.25">
      <c r="A54" s="40"/>
      <c r="B54" s="149" t="s">
        <v>67</v>
      </c>
      <c r="C54" s="159">
        <v>941</v>
      </c>
      <c r="D54" s="167">
        <v>690</v>
      </c>
      <c r="E54" s="175">
        <v>1631</v>
      </c>
    </row>
    <row r="55" spans="1:5" x14ac:dyDescent="0.25">
      <c r="A55" s="40"/>
      <c r="B55" s="154" t="s">
        <v>68</v>
      </c>
      <c r="C55" s="159">
        <v>1596</v>
      </c>
      <c r="D55" s="167">
        <v>1218</v>
      </c>
      <c r="E55" s="175">
        <v>2814</v>
      </c>
    </row>
    <row r="56" spans="1:5" x14ac:dyDescent="0.25">
      <c r="A56" s="40"/>
      <c r="B56" s="156" t="s">
        <v>10</v>
      </c>
      <c r="C56" s="160">
        <v>6878</v>
      </c>
      <c r="D56" s="168">
        <v>8318</v>
      </c>
      <c r="E56" s="168">
        <v>15196</v>
      </c>
    </row>
    <row r="57" spans="1:5" x14ac:dyDescent="0.25">
      <c r="A57" s="147" t="s">
        <v>9</v>
      </c>
      <c r="B57" s="151" t="s">
        <v>69</v>
      </c>
      <c r="C57" s="161">
        <v>1168</v>
      </c>
      <c r="D57" s="169">
        <v>913</v>
      </c>
      <c r="E57" s="175">
        <v>2081</v>
      </c>
    </row>
    <row r="58" spans="1:5" x14ac:dyDescent="0.25">
      <c r="A58" s="40"/>
      <c r="B58" s="149" t="s">
        <v>70</v>
      </c>
      <c r="C58" s="159">
        <v>1007</v>
      </c>
      <c r="D58" s="167">
        <v>748</v>
      </c>
      <c r="E58" s="175">
        <v>1755</v>
      </c>
    </row>
    <row r="59" spans="1:5" x14ac:dyDescent="0.25">
      <c r="A59" s="40"/>
      <c r="B59" s="154" t="s">
        <v>71</v>
      </c>
      <c r="C59" s="159">
        <v>79</v>
      </c>
      <c r="D59" s="167">
        <v>508</v>
      </c>
      <c r="E59" s="175">
        <v>587</v>
      </c>
    </row>
    <row r="60" spans="1:5" x14ac:dyDescent="0.25">
      <c r="A60" s="40"/>
      <c r="B60" s="155" t="s">
        <v>9</v>
      </c>
      <c r="C60" s="162">
        <v>2254</v>
      </c>
      <c r="D60" s="170">
        <v>2169</v>
      </c>
      <c r="E60" s="170">
        <v>4423</v>
      </c>
    </row>
    <row r="61" spans="1:5" x14ac:dyDescent="0.25">
      <c r="A61" s="147" t="s">
        <v>8</v>
      </c>
      <c r="B61" s="155" t="s">
        <v>8</v>
      </c>
      <c r="C61" s="163">
        <v>6963</v>
      </c>
      <c r="D61" s="171">
        <v>13539</v>
      </c>
      <c r="E61" s="171">
        <v>20502</v>
      </c>
    </row>
    <row r="62" spans="1:5" x14ac:dyDescent="0.25">
      <c r="A62" s="148" t="s">
        <v>7</v>
      </c>
      <c r="B62" s="155" t="s">
        <v>7</v>
      </c>
      <c r="C62" s="163">
        <v>19846</v>
      </c>
      <c r="D62" s="171">
        <v>28211</v>
      </c>
      <c r="E62" s="171">
        <v>48057</v>
      </c>
    </row>
    <row r="63" spans="1:5" x14ac:dyDescent="0.25">
      <c r="A63" s="152" t="s">
        <v>72</v>
      </c>
      <c r="B63" s="155" t="s">
        <v>72</v>
      </c>
      <c r="C63" s="164">
        <v>83</v>
      </c>
      <c r="D63" s="172">
        <v>98</v>
      </c>
      <c r="E63" s="172">
        <v>181</v>
      </c>
    </row>
    <row r="64" spans="1:5" x14ac:dyDescent="0.25">
      <c r="A64" s="150" t="s">
        <v>11</v>
      </c>
      <c r="B64" s="40"/>
      <c r="C64" s="165">
        <v>42150</v>
      </c>
      <c r="D64" s="173">
        <v>57781</v>
      </c>
      <c r="E64" s="176">
        <v>99931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61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2022/Nov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4187</v>
      </c>
      <c r="D6" s="158">
        <f>DWH!D46</f>
        <v>3692</v>
      </c>
      <c r="E6" s="158">
        <f>DWH!E46</f>
        <v>7879</v>
      </c>
      <c r="G6" s="79"/>
      <c r="H6" s="78"/>
    </row>
    <row r="7" spans="1:8" x14ac:dyDescent="0.25">
      <c r="A7" s="40"/>
      <c r="B7" s="149" t="s">
        <v>62</v>
      </c>
      <c r="C7" s="158">
        <f>DWH!C47</f>
        <v>168</v>
      </c>
      <c r="D7" s="158">
        <f>DWH!D47</f>
        <v>146</v>
      </c>
      <c r="E7" s="158">
        <f>DWH!E47</f>
        <v>314</v>
      </c>
      <c r="G7" s="79"/>
      <c r="H7" s="78"/>
    </row>
    <row r="8" spans="1:8" x14ac:dyDescent="0.25">
      <c r="A8" s="40"/>
      <c r="B8" s="149" t="s">
        <v>59</v>
      </c>
      <c r="C8" s="158">
        <f>DWH!C48</f>
        <v>402</v>
      </c>
      <c r="D8" s="158">
        <f>DWH!D48</f>
        <v>379</v>
      </c>
      <c r="E8" s="158">
        <f>DWH!E48</f>
        <v>781</v>
      </c>
      <c r="G8" s="79"/>
      <c r="H8" s="78"/>
    </row>
    <row r="9" spans="1:8" x14ac:dyDescent="0.25">
      <c r="A9" s="40"/>
      <c r="B9" s="149" t="s">
        <v>63</v>
      </c>
      <c r="C9" s="158">
        <f>DWH!C49</f>
        <v>1189</v>
      </c>
      <c r="D9" s="158">
        <f>DWH!D49</f>
        <v>1087</v>
      </c>
      <c r="E9" s="158">
        <f>DWH!E49</f>
        <v>2276</v>
      </c>
      <c r="G9" s="79"/>
      <c r="H9" s="78"/>
    </row>
    <row r="10" spans="1:8" x14ac:dyDescent="0.25">
      <c r="A10" s="40"/>
      <c r="B10" s="154" t="s">
        <v>64</v>
      </c>
      <c r="C10" s="158">
        <f>DWH!C50</f>
        <v>180</v>
      </c>
      <c r="D10" s="158">
        <f>DWH!D50</f>
        <v>142</v>
      </c>
      <c r="E10" s="158">
        <f>DWH!E50</f>
        <v>322</v>
      </c>
      <c r="G10" s="79"/>
      <c r="H10" s="78"/>
    </row>
    <row r="11" spans="1:8" x14ac:dyDescent="0.25">
      <c r="A11" s="40"/>
      <c r="B11" s="156" t="s">
        <v>2</v>
      </c>
      <c r="C11" s="158">
        <f>DWH!C51</f>
        <v>6126</v>
      </c>
      <c r="D11" s="158">
        <f>DWH!D51</f>
        <v>5446</v>
      </c>
      <c r="E11" s="158">
        <f>DWH!E51</f>
        <v>11572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3994</v>
      </c>
      <c r="D12" s="158">
        <f>DWH!D52</f>
        <v>4871</v>
      </c>
      <c r="E12" s="158">
        <f>DWH!E52</f>
        <v>8865</v>
      </c>
      <c r="G12" s="79"/>
      <c r="H12" s="78"/>
    </row>
    <row r="13" spans="1:8" x14ac:dyDescent="0.25">
      <c r="A13" s="40"/>
      <c r="B13" s="149" t="s">
        <v>66</v>
      </c>
      <c r="C13" s="158">
        <f>DWH!C53</f>
        <v>347</v>
      </c>
      <c r="D13" s="158">
        <f>DWH!D53</f>
        <v>1539</v>
      </c>
      <c r="E13" s="158">
        <f>DWH!E53</f>
        <v>1886</v>
      </c>
      <c r="G13" s="79"/>
      <c r="H13" s="78"/>
    </row>
    <row r="14" spans="1:8" x14ac:dyDescent="0.25">
      <c r="A14" s="40"/>
      <c r="B14" s="149" t="s">
        <v>67</v>
      </c>
      <c r="C14" s="158">
        <f>DWH!C54</f>
        <v>941</v>
      </c>
      <c r="D14" s="158">
        <f>DWH!D54</f>
        <v>690</v>
      </c>
      <c r="E14" s="158">
        <f>DWH!E54</f>
        <v>1631</v>
      </c>
      <c r="G14" s="79"/>
      <c r="H14" s="78"/>
    </row>
    <row r="15" spans="1:8" x14ac:dyDescent="0.25">
      <c r="A15" s="40"/>
      <c r="B15" s="154" t="s">
        <v>68</v>
      </c>
      <c r="C15" s="158">
        <f>DWH!C55</f>
        <v>1596</v>
      </c>
      <c r="D15" s="158">
        <f>DWH!D55</f>
        <v>1218</v>
      </c>
      <c r="E15" s="158">
        <f>DWH!E55</f>
        <v>2814</v>
      </c>
      <c r="G15" s="79"/>
      <c r="H15" s="78"/>
    </row>
    <row r="16" spans="1:8" x14ac:dyDescent="0.25">
      <c r="A16" s="40"/>
      <c r="B16" s="156" t="s">
        <v>10</v>
      </c>
      <c r="C16" s="158">
        <f>DWH!C56</f>
        <v>6878</v>
      </c>
      <c r="D16" s="158">
        <f>DWH!D56</f>
        <v>8318</v>
      </c>
      <c r="E16" s="158">
        <f>DWH!E56</f>
        <v>15196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1168</v>
      </c>
      <c r="D17" s="158">
        <f>DWH!D57</f>
        <v>913</v>
      </c>
      <c r="E17" s="158">
        <f>DWH!E57</f>
        <v>2081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1007</v>
      </c>
      <c r="D18" s="158">
        <f>DWH!D58</f>
        <v>748</v>
      </c>
      <c r="E18" s="158">
        <f>DWH!E58</f>
        <v>1755</v>
      </c>
      <c r="G18" s="79"/>
      <c r="H18" s="78"/>
    </row>
    <row r="19" spans="1:8" x14ac:dyDescent="0.25">
      <c r="A19" s="40"/>
      <c r="B19" s="154" t="s">
        <v>71</v>
      </c>
      <c r="C19" s="158">
        <f>DWH!C59</f>
        <v>79</v>
      </c>
      <c r="D19" s="158">
        <f>DWH!D59</f>
        <v>508</v>
      </c>
      <c r="E19" s="158">
        <f>DWH!E59</f>
        <v>587</v>
      </c>
      <c r="G19" s="79"/>
      <c r="H19" s="78"/>
    </row>
    <row r="20" spans="1:8" x14ac:dyDescent="0.25">
      <c r="A20" s="40"/>
      <c r="B20" s="155" t="s">
        <v>9</v>
      </c>
      <c r="C20" s="158">
        <f>DWH!C60</f>
        <v>2254</v>
      </c>
      <c r="D20" s="158">
        <f>DWH!D60</f>
        <v>2169</v>
      </c>
      <c r="E20" s="158">
        <f>DWH!E60</f>
        <v>4423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6963</v>
      </c>
      <c r="D21" s="158">
        <f>DWH!D61</f>
        <v>13539</v>
      </c>
      <c r="E21" s="158">
        <f>DWH!E61</f>
        <v>20502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19846</v>
      </c>
      <c r="D22" s="158">
        <f>DWH!D62</f>
        <v>28211</v>
      </c>
      <c r="E22" s="158">
        <f>DWH!E62</f>
        <v>48057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83</v>
      </c>
      <c r="D23" s="158">
        <f>DWH!D63</f>
        <v>98</v>
      </c>
      <c r="E23" s="158">
        <f>DWH!E63</f>
        <v>181</v>
      </c>
      <c r="G23" s="79"/>
      <c r="H23" s="78"/>
    </row>
    <row r="24" spans="1:8" x14ac:dyDescent="0.25">
      <c r="A24" s="150" t="s">
        <v>11</v>
      </c>
      <c r="B24" s="40"/>
      <c r="C24" s="158">
        <f>DWH!C64</f>
        <v>42150</v>
      </c>
      <c r="D24" s="158">
        <f>DWH!D64</f>
        <v>57781</v>
      </c>
      <c r="E24" s="158">
        <f>DWH!E64</f>
        <v>99931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42.150</v>
      </c>
      <c r="D27" s="81" t="str">
        <f>CONCATENATE(D26,"   ",D35)</f>
        <v>Männer   N = 57.781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0.47084223013048637</v>
      </c>
      <c r="D28" s="83">
        <f>D22/D$24</f>
        <v>0.48824007891867571</v>
      </c>
      <c r="E28" s="84">
        <f>E22/E$24</f>
        <v>0.48090182225735756</v>
      </c>
      <c r="G28" s="79"/>
      <c r="H28" s="78"/>
    </row>
    <row r="29" spans="1:8" x14ac:dyDescent="0.25">
      <c r="B29" t="s">
        <v>75</v>
      </c>
      <c r="C29" s="83">
        <f>C21/C$24</f>
        <v>0.16519572953736655</v>
      </c>
      <c r="D29" s="83">
        <f>D21/D$24</f>
        <v>0.23431577854311972</v>
      </c>
      <c r="E29" s="84">
        <f>E21/E$24</f>
        <v>0.20516156147741943</v>
      </c>
      <c r="G29" s="79"/>
      <c r="H29" s="78"/>
    </row>
    <row r="30" spans="1:8" x14ac:dyDescent="0.25">
      <c r="B30" t="s">
        <v>76</v>
      </c>
      <c r="C30" s="83">
        <f>C20/C$24</f>
        <v>5.347568208778173E-2</v>
      </c>
      <c r="D30" s="83">
        <f>D20/D$24</f>
        <v>3.7538291133763696E-2</v>
      </c>
      <c r="E30" s="84">
        <f>E20/E$24</f>
        <v>4.4260539772442986E-2</v>
      </c>
      <c r="G30" s="85"/>
      <c r="H30" s="86"/>
    </row>
    <row r="31" spans="1:8" x14ac:dyDescent="0.25">
      <c r="B31" t="s">
        <v>77</v>
      </c>
      <c r="C31" s="83">
        <f>C12/C$24</f>
        <v>9.4756820877817324E-2</v>
      </c>
      <c r="D31" s="83">
        <f>D12/D$24</f>
        <v>8.4301067825063608E-2</v>
      </c>
      <c r="E31" s="84">
        <f>E12/E$24</f>
        <v>8.8711210735407428E-2</v>
      </c>
    </row>
    <row r="32" spans="1:8" x14ac:dyDescent="0.25">
      <c r="B32" t="s">
        <v>78</v>
      </c>
      <c r="C32" s="83">
        <f>(C16-C12)/C$24</f>
        <v>6.8422301304863584E-2</v>
      </c>
      <c r="D32" s="83">
        <f>(D16-D12)/D$24</f>
        <v>5.9656288399300809E-2</v>
      </c>
      <c r="E32" s="84">
        <f>(E16-E12)/E$24</f>
        <v>6.3353714062703265E-2</v>
      </c>
    </row>
    <row r="33" spans="2:11" x14ac:dyDescent="0.25">
      <c r="B33" t="s">
        <v>79</v>
      </c>
      <c r="C33" s="83">
        <f>C11/$C$24</f>
        <v>0.14533807829181494</v>
      </c>
      <c r="D33" s="83">
        <f>D11/D$24</f>
        <v>9.425243592184282E-2</v>
      </c>
      <c r="E33" s="84">
        <f>E11/E$24</f>
        <v>0.1157999019323333</v>
      </c>
    </row>
    <row r="34" spans="2:11" x14ac:dyDescent="0.25">
      <c r="C34" s="87">
        <f>SUM(C28:C33)</f>
        <v>0.9980308422301305</v>
      </c>
      <c r="D34" s="87">
        <f>SUM(D28:D33)</f>
        <v>0.99830394074176643</v>
      </c>
      <c r="E34" s="87">
        <f>SUM(E28:E33)</f>
        <v>0.99818875023766385</v>
      </c>
    </row>
    <row r="35" spans="2:11" x14ac:dyDescent="0.25">
      <c r="C35" s="88" t="str">
        <f>CONCATENATE("N = ",TEXT(C24,"#.##0"))</f>
        <v>N = 42.150</v>
      </c>
      <c r="D35" s="88" t="str">
        <f>CONCATENATE("N = ",TEXT(D24,"#.##0"))</f>
        <v>N = 57.781</v>
      </c>
      <c r="E35" s="89" t="str">
        <f>CONCATENATE("N=",TEXT(E24,"#.##0"))</f>
        <v>N=99.931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48057</v>
      </c>
      <c r="D41" s="95">
        <f>C41/$C$55</f>
        <v>0.48090182225735756</v>
      </c>
      <c r="J41" s="94"/>
      <c r="K41" s="95"/>
    </row>
    <row r="42" spans="2:11" x14ac:dyDescent="0.25">
      <c r="B42" s="96" t="s">
        <v>75</v>
      </c>
      <c r="C42" s="97">
        <f>E21</f>
        <v>20502</v>
      </c>
      <c r="D42" s="95">
        <f t="shared" ref="D42:D54" si="0">C42/$C$55</f>
        <v>0.20516156147741943</v>
      </c>
      <c r="J42" s="94"/>
      <c r="K42" s="95"/>
    </row>
    <row r="43" spans="2:11" x14ac:dyDescent="0.25">
      <c r="B43" s="96" t="s">
        <v>82</v>
      </c>
      <c r="C43" s="97">
        <f>E19</f>
        <v>587</v>
      </c>
      <c r="D43" s="95">
        <f t="shared" si="0"/>
        <v>5.8740530966366793E-3</v>
      </c>
      <c r="J43" s="94"/>
      <c r="K43" s="95"/>
    </row>
    <row r="44" spans="2:11" x14ac:dyDescent="0.25">
      <c r="B44" s="96" t="s">
        <v>83</v>
      </c>
      <c r="C44" s="97">
        <f>E18</f>
        <v>1755</v>
      </c>
      <c r="D44" s="95">
        <f t="shared" si="0"/>
        <v>1.7562117861324313E-2</v>
      </c>
      <c r="J44" s="94"/>
      <c r="K44" s="95"/>
    </row>
    <row r="45" spans="2:11" x14ac:dyDescent="0.25">
      <c r="B45" s="96" t="s">
        <v>49</v>
      </c>
      <c r="C45" s="97">
        <f>E17</f>
        <v>2081</v>
      </c>
      <c r="D45" s="95">
        <f t="shared" si="0"/>
        <v>2.0824368814481992E-2</v>
      </c>
      <c r="J45" s="94"/>
      <c r="K45" s="95"/>
    </row>
    <row r="46" spans="2:11" x14ac:dyDescent="0.25">
      <c r="B46" s="96" t="s">
        <v>77</v>
      </c>
      <c r="C46" s="97">
        <f>E12</f>
        <v>8865</v>
      </c>
      <c r="D46" s="95">
        <f t="shared" si="0"/>
        <v>8.8711210735407428E-2</v>
      </c>
      <c r="J46" s="94"/>
      <c r="K46" s="95"/>
    </row>
    <row r="47" spans="2:11" x14ac:dyDescent="0.25">
      <c r="B47" s="96" t="s">
        <v>84</v>
      </c>
      <c r="C47" s="97">
        <f>E13</f>
        <v>1886</v>
      </c>
      <c r="D47" s="95">
        <f t="shared" si="0"/>
        <v>1.8873022385445956E-2</v>
      </c>
      <c r="J47" s="94"/>
      <c r="K47" s="95"/>
    </row>
    <row r="48" spans="2:11" x14ac:dyDescent="0.25">
      <c r="B48" s="96" t="s">
        <v>85</v>
      </c>
      <c r="C48" s="97">
        <f>E14</f>
        <v>1631</v>
      </c>
      <c r="D48" s="95">
        <f t="shared" si="0"/>
        <v>1.6321261670552683E-2</v>
      </c>
      <c r="J48" s="94"/>
      <c r="K48" s="95"/>
    </row>
    <row r="49" spans="2:11" x14ac:dyDescent="0.25">
      <c r="B49" s="96" t="s">
        <v>53</v>
      </c>
      <c r="C49" s="97">
        <f>E15</f>
        <v>2814</v>
      </c>
      <c r="D49" s="95">
        <f t="shared" si="0"/>
        <v>2.8159430006704626E-2</v>
      </c>
      <c r="J49" s="94"/>
      <c r="K49" s="95"/>
    </row>
    <row r="50" spans="2:11" x14ac:dyDescent="0.25">
      <c r="B50" s="96" t="s">
        <v>86</v>
      </c>
      <c r="C50" s="97">
        <f>E7</f>
        <v>314</v>
      </c>
      <c r="D50" s="95">
        <f t="shared" si="0"/>
        <v>3.1421680959862306E-3</v>
      </c>
      <c r="J50" s="94"/>
      <c r="K50" s="95"/>
    </row>
    <row r="51" spans="2:11" x14ac:dyDescent="0.25">
      <c r="B51" s="96" t="s">
        <v>59</v>
      </c>
      <c r="C51" s="97">
        <f>E8+E10</f>
        <v>1103</v>
      </c>
      <c r="D51" s="95">
        <f t="shared" si="0"/>
        <v>1.1037615955008956E-2</v>
      </c>
      <c r="J51" s="94"/>
      <c r="K51" s="95"/>
    </row>
    <row r="52" spans="2:11" x14ac:dyDescent="0.25">
      <c r="B52" s="96" t="s">
        <v>56</v>
      </c>
      <c r="C52" s="97">
        <f>E6+E9</f>
        <v>10155</v>
      </c>
      <c r="D52" s="95">
        <f t="shared" si="0"/>
        <v>0.10162011788133812</v>
      </c>
      <c r="J52" s="94"/>
      <c r="K52" s="95"/>
    </row>
    <row r="53" spans="2:11" x14ac:dyDescent="0.25">
      <c r="B53" s="96" t="s">
        <v>87</v>
      </c>
      <c r="C53" s="97">
        <f>E23</f>
        <v>181</v>
      </c>
      <c r="D53" s="95">
        <f t="shared" si="0"/>
        <v>1.8112497623360118E-3</v>
      </c>
      <c r="J53" s="94"/>
      <c r="K53" s="95"/>
    </row>
    <row r="54" spans="2:11" ht="15.75" thickBot="1" x14ac:dyDescent="0.3">
      <c r="B54" s="98" t="s">
        <v>24</v>
      </c>
      <c r="C54" s="99">
        <f>E24</f>
        <v>99931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99931</v>
      </c>
      <c r="D55" s="100">
        <f>SUM(D41:D53)</f>
        <v>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0"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44866</v>
      </c>
      <c r="C4" s="113">
        <v>44501</v>
      </c>
    </row>
    <row r="5" spans="1:8" x14ac:dyDescent="0.25">
      <c r="A5" t="s">
        <v>7</v>
      </c>
      <c r="B5" s="200">
        <v>0.27722361444012611</v>
      </c>
      <c r="C5" s="178">
        <v>0.30212887119734894</v>
      </c>
      <c r="E5" s="102"/>
      <c r="H5" s="103"/>
    </row>
    <row r="6" spans="1:8" x14ac:dyDescent="0.25">
      <c r="A6" t="s">
        <v>8</v>
      </c>
      <c r="B6" s="201">
        <v>9.5704066320398268E-2</v>
      </c>
      <c r="C6" s="178">
        <v>0.11041190929353609</v>
      </c>
    </row>
    <row r="7" spans="1:8" x14ac:dyDescent="0.25">
      <c r="A7" t="s">
        <v>76</v>
      </c>
      <c r="B7" s="201">
        <v>5.8640679856473657E-2</v>
      </c>
      <c r="C7" s="178">
        <v>6.5188438704849611E-2</v>
      </c>
    </row>
    <row r="8" spans="1:8" x14ac:dyDescent="0.25">
      <c r="A8" t="s">
        <v>77</v>
      </c>
      <c r="B8" s="201">
        <v>8.346868831460974E-2</v>
      </c>
      <c r="C8" s="178">
        <v>8.2895405520873447E-2</v>
      </c>
    </row>
    <row r="9" spans="1:8" x14ac:dyDescent="0.25">
      <c r="A9" t="s">
        <v>78</v>
      </c>
      <c r="B9" s="201">
        <v>5.8528783422624672E-2</v>
      </c>
      <c r="C9" s="178">
        <v>6.8675011913165926E-2</v>
      </c>
    </row>
    <row r="10" spans="1:8" x14ac:dyDescent="0.25">
      <c r="A10" t="s">
        <v>89</v>
      </c>
      <c r="B10" s="202">
        <v>3.4408715035490152E-2</v>
      </c>
      <c r="C10" s="178">
        <v>3.9408485664441169E-2</v>
      </c>
    </row>
    <row r="11" spans="1:8" x14ac:dyDescent="0.25">
      <c r="A11" t="s">
        <v>90</v>
      </c>
      <c r="B11" s="203">
        <v>9.8564210097999996E-2</v>
      </c>
      <c r="C11" s="178">
        <v>0.110386871515</v>
      </c>
    </row>
    <row r="13" spans="1:8" x14ac:dyDescent="0.25">
      <c r="B13" s="90" t="s">
        <v>80</v>
      </c>
    </row>
    <row r="15" spans="1:8" ht="30" x14ac:dyDescent="0.25">
      <c r="C15" s="114">
        <f>B4</f>
        <v>44866</v>
      </c>
      <c r="D15" s="104" t="s">
        <v>90</v>
      </c>
      <c r="E15" s="114">
        <f>C4</f>
        <v>44501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0.27722361444012611</v>
      </c>
      <c r="D16" s="105">
        <f>B11</f>
        <v>9.8564210097999996E-2</v>
      </c>
      <c r="E16" s="105">
        <f t="shared" ref="E16:E21" si="1">C5</f>
        <v>0.30212887119734894</v>
      </c>
      <c r="F16" s="105">
        <f>C11</f>
        <v>0.110386871515</v>
      </c>
    </row>
    <row r="17" spans="2:6" x14ac:dyDescent="0.25">
      <c r="B17" t="s">
        <v>8</v>
      </c>
      <c r="C17" s="105">
        <f t="shared" si="0"/>
        <v>9.5704066320398268E-2</v>
      </c>
      <c r="D17" s="105">
        <f>B11</f>
        <v>9.8564210097999996E-2</v>
      </c>
      <c r="E17" s="105">
        <f t="shared" si="1"/>
        <v>0.11041190929353609</v>
      </c>
      <c r="F17" s="105">
        <f>C11</f>
        <v>0.110386871515</v>
      </c>
    </row>
    <row r="18" spans="2:6" x14ac:dyDescent="0.25">
      <c r="B18" t="s">
        <v>76</v>
      </c>
      <c r="C18" s="105">
        <f t="shared" si="0"/>
        <v>5.8640679856473657E-2</v>
      </c>
      <c r="D18" s="105">
        <f>B11</f>
        <v>9.8564210097999996E-2</v>
      </c>
      <c r="E18" s="105">
        <f t="shared" si="1"/>
        <v>6.5188438704849611E-2</v>
      </c>
      <c r="F18" s="105">
        <f>C11</f>
        <v>0.110386871515</v>
      </c>
    </row>
    <row r="19" spans="2:6" x14ac:dyDescent="0.25">
      <c r="B19" t="s">
        <v>77</v>
      </c>
      <c r="C19" s="105">
        <f t="shared" si="0"/>
        <v>8.346868831460974E-2</v>
      </c>
      <c r="D19" s="105">
        <f>B11</f>
        <v>9.8564210097999996E-2</v>
      </c>
      <c r="E19" s="105">
        <f t="shared" si="1"/>
        <v>8.2895405520873447E-2</v>
      </c>
      <c r="F19" s="105">
        <f>C11</f>
        <v>0.110386871515</v>
      </c>
    </row>
    <row r="20" spans="2:6" x14ac:dyDescent="0.25">
      <c r="B20" t="s">
        <v>78</v>
      </c>
      <c r="C20" s="105">
        <f t="shared" si="0"/>
        <v>5.8528783422624672E-2</v>
      </c>
      <c r="D20" s="105">
        <f>B11</f>
        <v>9.8564210097999996E-2</v>
      </c>
      <c r="E20" s="105">
        <f t="shared" si="1"/>
        <v>6.8675011913165926E-2</v>
      </c>
      <c r="F20" s="105">
        <f>C11</f>
        <v>0.110386871515</v>
      </c>
    </row>
    <row r="21" spans="2:6" x14ac:dyDescent="0.25">
      <c r="B21" t="s">
        <v>89</v>
      </c>
      <c r="C21" s="105">
        <f t="shared" si="0"/>
        <v>3.4408715035490152E-2</v>
      </c>
      <c r="D21" s="105">
        <f>B11</f>
        <v>9.8564210097999996E-2</v>
      </c>
      <c r="E21" s="105">
        <f t="shared" si="1"/>
        <v>3.9408485664441169E-2</v>
      </c>
      <c r="F21" s="105">
        <f>C11</f>
        <v>0.110386871515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2022-12-14T07:22:22Z</cp:lastPrinted>
  <dcterms:created xsi:type="dcterms:W3CDTF">2015-09-10T08:54:52Z</dcterms:created>
  <dcterms:modified xsi:type="dcterms:W3CDTF">2022-12-14T07:24:07Z</dcterms:modified>
</cp:coreProperties>
</file>