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15_20xx\2021\"/>
    </mc:Choice>
  </mc:AlternateContent>
  <bookViews>
    <workbookView xWindow="360" yWindow="330" windowWidth="25320" windowHeight="11790" firstSheet="1" activeTab="1"/>
  </bookViews>
  <sheets>
    <sheet name="Cognos_Office_Connection_Cache" sheetId="6" state="veryHidden" r:id="rId1"/>
    <sheet name="Jahr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Jahrbisher_fbaec708a22c4cd595a9c7d73193535e_fbaec708a22c4cd595a9c7d73193535e">DWH!$B$12:$D$24</definedName>
    <definedName name="AL_Ausbildung_Jahrbisher_fbaec708a22c4cd595a9c7d73193535e_fbaec708a22c4cd595a9c7d73193535e_Columns">DWH!$B$11:$D$11</definedName>
    <definedName name="AL_Ausbildung_Jahrbisher_fbaec708a22c4cd595a9c7d73193535e_fbaec708a22c4cd595a9c7d73193535e_Measure">DWH!$A$11</definedName>
    <definedName name="AL_Ausbildung_Jahrbisher_fbaec708a22c4cd595a9c7d73193535e_fbaec708a22c4cd595a9c7d73193535e_Rows">DWH!$A$12:$A$24</definedName>
    <definedName name="AL_UB_ALQ_Jahrbisher_fbaec708a22c4cd595a9c7d73193535e_fbaec708a22c4cd595a9c7d73193535e">DWH!$B$5:$I$7</definedName>
    <definedName name="AL_UB_ALQ_Jahrbisher_fbaec708a22c4cd595a9c7d73193535e_fbaec708a22c4cd595a9c7d73193535e_Columns">DWH!$B$3:$I$4</definedName>
    <definedName name="AL_UB_ALQ_Jahrbisher_fbaec708a22c4cd595a9c7d73193535e_fbaec708a22c4cd595a9c7d73193535e_Measure">DWH!$A$3</definedName>
    <definedName name="AL_UB_ALQ_Jahrbisher_fbaec708a22c4cd595a9c7d73193535e_fbaec708a22c4cd595a9c7d73193535e_Rows">DWH!$A$5:$A$7</definedName>
    <definedName name="ALnachAusbildung_Diagramm_Jahrbisher_fbaec708a22c4cd595a9c7d73193535e_fbaec708a22c4cd595a9c7d73193535e">DWH!$C$46:$E$64</definedName>
    <definedName name="ALnachAusbildung_Diagramm_Jahrbisher_fbaec708a22c4cd595a9c7d73193535e_fbaec708a22c4cd595a9c7d73193535e_Columns">DWH!$C$45:$E$45</definedName>
    <definedName name="ALnachAusbildung_Diagramm_Jahrbisher_fbaec708a22c4cd595a9c7d73193535e_fbaec708a22c4cd595a9c7d73193535e_Measure">DWH!$A$45</definedName>
    <definedName name="ALnachAusbildung_Diagramm_Jahrbisher_fbaec708a22c4cd595a9c7d73193535e_fbaec708a22c4cd595a9c7d73193535e_Rows">DWH!$A$46:$B$64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Jahr!$A$1:$E$126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0" hidden="1">"8cca0f15-c80e-48e7-b757-185c27053568"</definedName>
    <definedName name="ID" localSheetId="4" hidden="1">"5e8c1333-66f7-4bd2-a21e-b04f8182258c"</definedName>
    <definedName name="ID" localSheetId="3" hidden="1">"186834db-d9dd-44a0-89a0-266427a05e67"</definedName>
    <definedName name="ID" localSheetId="2" hidden="1">"8c336815-7a3e-4acd-8dc1-ed4bbf3d0f5d"</definedName>
    <definedName name="ID" localSheetId="1" hidden="1">"aad3ba5a-6bf7-44fd-95e4-60df228acb2b"</definedName>
    <definedName name="OS_Ausbildung_Jahrbisher_fbaec708a22c4cd595a9c7d73193535e_fbaec708a22c4cd595a9c7d73193535e">DWH!$B$29:$D$41</definedName>
    <definedName name="OS_Ausbildung_Jahrbisher_fbaec708a22c4cd595a9c7d73193535e_fbaec708a22c4cd595a9c7d73193535e_Columns">DWH!$B$28:$D$28</definedName>
    <definedName name="OS_Ausbildung_Jahrbisher_fbaec708a22c4cd595a9c7d73193535e_fbaec708a22c4cd595a9c7d73193535e_Measure">DWH!$A$28</definedName>
    <definedName name="OS_Ausbildung_Jahrbisher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15" i="10" l="1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E15" i="10"/>
  <c r="C7" i="9" l="1"/>
  <c r="D7" i="9"/>
  <c r="E7" i="9"/>
  <c r="C50" i="9" s="1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46" i="9" s="1"/>
  <c r="C13" i="9"/>
  <c r="D13" i="9"/>
  <c r="E13" i="9"/>
  <c r="C47" i="9" s="1"/>
  <c r="C14" i="9"/>
  <c r="D14" i="9"/>
  <c r="E14" i="9"/>
  <c r="C48" i="9" s="1"/>
  <c r="C15" i="9"/>
  <c r="D15" i="9"/>
  <c r="E15" i="9"/>
  <c r="C49" i="9" s="1"/>
  <c r="C16" i="9"/>
  <c r="D16" i="9"/>
  <c r="E16" i="9"/>
  <c r="C17" i="9"/>
  <c r="D17" i="9"/>
  <c r="E17" i="9"/>
  <c r="C45" i="9" s="1"/>
  <c r="C18" i="9"/>
  <c r="D18" i="9"/>
  <c r="E18" i="9"/>
  <c r="C44" i="9" s="1"/>
  <c r="C19" i="9"/>
  <c r="D19" i="9"/>
  <c r="E19" i="9"/>
  <c r="C43" i="9" s="1"/>
  <c r="C20" i="9"/>
  <c r="D20" i="9"/>
  <c r="E20" i="9"/>
  <c r="C21" i="9"/>
  <c r="D21" i="9"/>
  <c r="E21" i="9"/>
  <c r="C42" i="9" s="1"/>
  <c r="C22" i="9"/>
  <c r="D22" i="9"/>
  <c r="E22" i="9"/>
  <c r="C41" i="9" s="1"/>
  <c r="C23" i="9"/>
  <c r="D23" i="9"/>
  <c r="E23" i="9"/>
  <c r="C53" i="9" s="1"/>
  <c r="C24" i="9"/>
  <c r="C35" i="9" s="1"/>
  <c r="C27" i="9" s="1"/>
  <c r="D24" i="9"/>
  <c r="E24" i="9"/>
  <c r="E35" i="9" s="1"/>
  <c r="D6" i="9"/>
  <c r="E6" i="9"/>
  <c r="C6" i="9"/>
  <c r="D32" i="9" l="1"/>
  <c r="D35" i="9"/>
  <c r="D27" i="9" s="1"/>
  <c r="D28" i="9"/>
  <c r="C54" i="9"/>
  <c r="D33" i="9"/>
  <c r="C31" i="9"/>
  <c r="C29" i="9"/>
  <c r="C32" i="9"/>
  <c r="C28" i="9"/>
  <c r="C51" i="9"/>
  <c r="C33" i="9"/>
  <c r="C52" i="9"/>
  <c r="D30" i="9"/>
  <c r="D29" i="9"/>
  <c r="C30" i="9"/>
  <c r="E30" i="9"/>
  <c r="E32" i="9"/>
  <c r="E31" i="9"/>
  <c r="D31" i="9"/>
  <c r="E29" i="9"/>
  <c r="E33" i="9"/>
  <c r="E28" i="9"/>
  <c r="D34" i="9" l="1"/>
  <c r="C55" i="9"/>
  <c r="D49" i="9" s="1"/>
  <c r="C34" i="9"/>
  <c r="E34" i="9"/>
  <c r="D47" i="9" l="1"/>
  <c r="D45" i="9"/>
  <c r="D53" i="9"/>
  <c r="D43" i="9"/>
  <c r="D41" i="9"/>
  <c r="D50" i="9"/>
  <c r="D52" i="9"/>
  <c r="D48" i="9"/>
  <c r="D54" i="9"/>
  <c r="D51" i="9"/>
  <c r="D42" i="9"/>
  <c r="D46" i="9"/>
  <c r="D4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<sst xmlns="http://schemas.openxmlformats.org/spreadsheetml/2006/main" count="206" uniqueCount="108">
  <si>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</si>
  <si>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</si>
  <si>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</si>
  <si>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</si>
  <si>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</si>
  <si>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</si>
  <si>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</si>
  <si>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</si>
  <si>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</si>
  <si>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</si>
  <si>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</si>
  <si>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</si>
  <si>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Jahr bisher</t>
  </si>
  <si>
    <t>Veränderung Jahr bisher absolut</t>
  </si>
  <si>
    <t>Veränderung Jahr bisher in %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</si>
  <si>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</si>
  <si>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</si>
  <si>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</si>
  <si>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</si>
  <si>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</si>
  <si>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</si>
  <si>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</si>
  <si>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</si>
  <si>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</si>
  <si>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</si>
  <si>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</si>
  <si>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</si>
  <si>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</si>
  <si>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</si>
  <si>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</si>
  <si>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</si>
  <si>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</si>
  <si>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</si>
  <si>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</si>
  <si>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</si>
  <si>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</si>
  <si>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</si>
  <si>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</si>
  <si>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</si>
  <si>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Das mit Abstand höchste Arbeitlosigkeitsrisiko haben Personen, die keinen über die Pflichtschule hinaus-
gehenden Bildungsabschluss vorweisen können.</t>
  </si>
  <si>
    <t xml:space="preserve">     Universität, Hochschule, Pädagogische 
     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</si>
  <si>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</si>
  <si>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</si>
  <si>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</si>
  <si>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</si>
  <si>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</si>
  <si>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</si>
  <si>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</si>
  <si>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</si>
  <si>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</si>
  <si>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</si>
  <si>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</si>
  <si>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</si>
  <si>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</si>
  <si>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</si>
  <si>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</si>
  <si>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</si>
  <si>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</si>
  <si>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</si>
  <si>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</si>
  <si>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</si>
  <si>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</si>
  <si>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</si>
  <si>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</si>
  <si>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</si>
  <si>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</si>
  <si>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</si>
  <si>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</si>
  <si>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</si>
  <si>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</si>
  <si>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</si>
  <si>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</si>
  <si>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</si>
  <si>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</si>
  <si>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</si>
  <si>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</si>
  <si>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</si>
  <si>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</si>
  <si>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</si>
  <si>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</si>
  <si>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</si>
  <si>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</si>
  <si>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</si>
  <si>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</si>
  <si>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</si>
  <si>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</si>
  <si>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</si>
  <si>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</si>
  <si>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</si>
  <si>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</si>
  <si>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</si>
  <si>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</si>
  <si>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</si>
  <si>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</si>
  <si>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BMASK (Öffentliche Ordner/BMWA/Arbeitslosigkeitsrisiko:Monatsberichte immer erst mit aktuellen Beschäftigtendaten zu verwenden‬)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</si>
  <si>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</si>
  <si>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</si>
  <si>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</si>
  <si>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</si>
  <si>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</si>
  <si>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
Beschäftigte des Jahres) derselben Bildungsebene; die Gliederung der Beschäftigtenbasis nach Bildungsabschluss wurde nach Ergebnissen der Arbeitskräfteerhebung (unselbeständig Erwerbstätige nach LFK) errechnet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</si>
  <si>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</si>
  <si>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</si>
  <si>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</si>
  <si>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</si>
  <si>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</si>
  <si>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46,9% der arbeitslosen Personen hat lediglich Pflichtschulausbildung, 21,7% verfügen über einen Lehrabschluss; in Summe weisen 68,6% aller arbeitslosen Personen maximal Lehrausbildung auf. Personen mit Lehrabschluss sind allerdings im Vorteil: 32,6% der (sofort verfügbaren) offenen Stellen verlangt diese Qualifikation.</t>
  </si>
  <si>
    <t>Bei der differenzierten Betrachtung arbeitsloser Personen nach Geschlecht zeigt sich ein kleiner Unterschied beim Anteil von Personen mit Pflichtschulausbildung (Frauen 46,6%, Männer: 47,2%), jedoch ein deutlicher Unterschie beim Anteil von Personen mit Lehrabschluss: 17,2% der arbeitslosen Frauen, aber 25,2%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</si>
</sst>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sz val="8"/>
      <color theme="1"/>
      <name val="Andale WT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sz val="12"/>
      <color rgb="FF7030A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79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0" borderId="0">
      <alignment horizontal="right" vertical="top"/>
    </xf>
    <xf numFmtId="0" fontId="29" fillId="42" borderId="0">
      <alignment horizontal="left" vertical="top"/>
    </xf>
    <xf numFmtId="0" fontId="28" fillId="41" borderId="0">
      <alignment horizontal="left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64" fillId="0" borderId="77" applyNumberFormat="0" applyFill="0" applyProtection="0">
      <alignment horizontal="center" vertical="center"/>
    </xf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4" fillId="0" borderId="77" applyNumberFormat="0" applyFill="0" applyAlignment="0" applyProtection="0"/>
    <xf numFmtId="0" fontId="64" fillId="0" borderId="77" applyNumberFormat="0" applyFill="0" applyAlignment="0" applyProtection="0"/>
    <xf numFmtId="3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78" applyNumberFormat="0" applyBorder="0" applyAlignment="0" applyProtection="0"/>
    <xf numFmtId="3" fontId="65" fillId="0" borderId="78" applyNumberFormat="0" applyBorder="0" applyAlignment="0" applyProtection="0"/>
    <xf numFmtId="3" fontId="65" fillId="0" borderId="78" applyNumberFormat="0" applyBorder="0" applyAlignment="0" applyProtection="0"/>
    <xf numFmtId="0" fontId="65" fillId="0" borderId="78" applyNumberFormat="0" applyFill="0" applyAlignment="0" applyProtection="0"/>
    <xf numFmtId="0" fontId="65" fillId="0" borderId="78" applyNumberFormat="0" applyFill="0" applyAlignment="0" applyProtection="0"/>
    <xf numFmtId="3" fontId="66" fillId="0" borderId="78"/>
    <xf numFmtId="3" fontId="67" fillId="0" borderId="78"/>
  </cellStyleXfs>
  <cellXfs count="208">
    <xf numFmtId="0" fontId="0" fillId="0" borderId="0" xfId="0"/>
    <xf numFmtId="168" fontId="28" fillId="40" borderId="20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5" xfId="230" applyNumberFormat="1" applyBorder="1">
      <alignment horizontal="right" vertical="top"/>
    </xf>
    <xf numFmtId="3" fontId="28" fillId="40" borderId="41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0" fontId="28" fillId="41" borderId="47" xfId="234" applyBorder="1">
      <alignment horizontal="left" vertical="top"/>
    </xf>
    <xf numFmtId="0" fontId="41" fillId="41" borderId="46" xfId="233" applyBorder="1">
      <alignment horizontal="left" vertical="top"/>
    </xf>
    <xf numFmtId="0" fontId="41" fillId="41" borderId="42" xfId="233" applyBorder="1">
      <alignment horizontal="left" vertical="top"/>
    </xf>
    <xf numFmtId="0" fontId="28" fillId="41" borderId="14" xfId="234" applyBorder="1">
      <alignment horizontal="left" vertical="top"/>
    </xf>
    <xf numFmtId="0" fontId="28" fillId="41" borderId="17" xfId="232" applyBorder="1">
      <alignment horizontal="left" vertical="top"/>
    </xf>
    <xf numFmtId="168" fontId="28" fillId="40" borderId="43" xfId="230" applyNumberFormat="1" applyBorder="1">
      <alignment horizontal="right" vertical="top"/>
    </xf>
    <xf numFmtId="168" fontId="28" fillId="40" borderId="48" xfId="230" applyNumberFormat="1" applyBorder="1">
      <alignment horizontal="right" vertical="top"/>
    </xf>
    <xf numFmtId="168" fontId="28" fillId="40" borderId="45" xfId="230" applyNumberFormat="1" applyBorder="1">
      <alignment horizontal="right" vertical="top"/>
    </xf>
    <xf numFmtId="3" fontId="28" fillId="40" borderId="48" xfId="230" applyNumberFormat="1" applyBorder="1">
      <alignment horizontal="right" vertical="top"/>
    </xf>
    <xf numFmtId="169" fontId="28" fillId="40" borderId="45" xfId="230" applyNumberFormat="1" applyBorder="1">
      <alignment horizontal="right" vertical="top"/>
    </xf>
    <xf numFmtId="0" fontId="28" fillId="41" borderId="37" xfId="234" applyBorder="1">
      <alignment horizontal="left" vertical="top"/>
    </xf>
    <xf numFmtId="0" fontId="28" fillId="41" borderId="17" xfId="234" applyBorder="1">
      <alignment horizontal="left" vertical="top"/>
    </xf>
    <xf numFmtId="0" fontId="28" fillId="41" borderId="39" xfId="234" applyBorder="1">
      <alignment horizontal="left" vertical="top"/>
    </xf>
    <xf numFmtId="0" fontId="41" fillId="41" borderId="49" xfId="233" applyBorder="1">
      <alignment horizontal="left" vertical="top"/>
    </xf>
    <xf numFmtId="0" fontId="29" fillId="40" borderId="23" xfId="229" applyBorder="1">
      <alignment horizontal="center" vertical="top"/>
    </xf>
    <xf numFmtId="0" fontId="28" fillId="40" borderId="0" xfId="235">
      <alignment horizontal="left" vertical="center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3" fillId="0" borderId="35" xfId="0" applyFont="1" applyFill="1" applyBorder="1" applyAlignment="1">
      <alignment horizontal="center"/>
    </xf>
    <xf numFmtId="0" fontId="38" fillId="0" borderId="35" xfId="0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0" fillId="45" borderId="0" xfId="0" applyFill="1" applyAlignment="1">
      <alignment horizontal="center"/>
    </xf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3" fontId="51" fillId="0" borderId="68" xfId="0" applyNumberFormat="1" applyFont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2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3" fillId="0" borderId="0" xfId="0" applyNumberFormat="1" applyFont="1" applyFill="1" applyBorder="1" applyAlignment="1">
      <alignment vertical="top" wrapText="1"/>
    </xf>
    <xf numFmtId="3" fontId="53" fillId="0" borderId="0" xfId="0" applyNumberFormat="1" applyFont="1" applyFill="1" applyBorder="1" applyAlignment="1">
      <alignment horizontal="right" vertical="top"/>
    </xf>
    <xf numFmtId="165" fontId="54" fillId="0" borderId="0" xfId="0" applyNumberFormat="1" applyFont="1"/>
    <xf numFmtId="3" fontId="55" fillId="0" borderId="0" xfId="0" applyNumberFormat="1" applyFont="1" applyAlignment="1">
      <alignment wrapText="1"/>
    </xf>
    <xf numFmtId="3" fontId="54" fillId="0" borderId="0" xfId="0" applyNumberFormat="1" applyFont="1" applyAlignment="1">
      <alignment wrapText="1"/>
    </xf>
    <xf numFmtId="0" fontId="56" fillId="0" borderId="0" xfId="0" applyFont="1"/>
    <xf numFmtId="0" fontId="57" fillId="0" borderId="0" xfId="0" applyFont="1" applyBorder="1" applyAlignment="1">
      <alignment horizontal="center"/>
    </xf>
    <xf numFmtId="0" fontId="57" fillId="0" borderId="69" xfId="0" applyFont="1" applyBorder="1"/>
    <xf numFmtId="0" fontId="57" fillId="0" borderId="70" xfId="0" applyFont="1" applyBorder="1" applyAlignment="1">
      <alignment horizontal="center"/>
    </xf>
    <xf numFmtId="3" fontId="0" fillId="0" borderId="0" xfId="0" applyNumberFormat="1" applyBorder="1"/>
    <xf numFmtId="165" fontId="57" fillId="0" borderId="0" xfId="0" applyNumberFormat="1" applyFont="1" applyBorder="1"/>
    <xf numFmtId="0" fontId="57" fillId="0" borderId="71" xfId="0" applyFont="1" applyBorder="1"/>
    <xf numFmtId="3" fontId="57" fillId="0" borderId="0" xfId="0" applyNumberFormat="1" applyFont="1" applyBorder="1"/>
    <xf numFmtId="0" fontId="57" fillId="0" borderId="72" xfId="0" applyFont="1" applyBorder="1"/>
    <xf numFmtId="3" fontId="57" fillId="0" borderId="73" xfId="0" applyNumberFormat="1" applyFont="1" applyBorder="1"/>
    <xf numFmtId="3" fontId="54" fillId="0" borderId="0" xfId="0" applyNumberFormat="1" applyFont="1"/>
    <xf numFmtId="0" fontId="0" fillId="0" borderId="0" xfId="0" applyFill="1"/>
    <xf numFmtId="165" fontId="1" fillId="0" borderId="74" xfId="1" applyNumberFormat="1" applyFont="1" applyBorder="1"/>
    <xf numFmtId="0" fontId="58" fillId="0" borderId="0" xfId="0" applyFont="1"/>
    <xf numFmtId="0" fontId="59" fillId="0" borderId="0" xfId="0" applyFont="1"/>
    <xf numFmtId="165" fontId="1" fillId="0" borderId="36" xfId="1" applyNumberFormat="1" applyFont="1" applyBorder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0" fontId="0" fillId="0" borderId="0" xfId="0" applyNumberFormat="1"/>
    <xf numFmtId="0" fontId="48" fillId="0" borderId="0" xfId="0" applyNumberFormat="1" applyFont="1" applyAlignment="1">
      <alignment horizontal="center"/>
    </xf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2" fillId="0" borderId="0" xfId="0" applyFont="1" applyBorder="1"/>
    <xf numFmtId="0" fontId="36" fillId="0" borderId="0" xfId="0" applyFont="1" applyBorder="1" applyAlignment="1">
      <alignment horizontal="centerContinuous"/>
    </xf>
    <xf numFmtId="0" fontId="28" fillId="41" borderId="15" xfId="232" applyBorder="1">
      <alignment horizontal="left" vertical="top"/>
    </xf>
    <xf numFmtId="0" fontId="28" fillId="41" borderId="18" xfId="232" applyBorder="1">
      <alignment horizontal="left" vertical="top"/>
    </xf>
    <xf numFmtId="0" fontId="28" fillId="41" borderId="24" xfId="232" applyBorder="1">
      <alignment horizontal="left" vertical="top"/>
    </xf>
    <xf numFmtId="168" fontId="45" fillId="0" borderId="75" xfId="0" applyNumberFormat="1" applyFont="1" applyBorder="1"/>
    <xf numFmtId="168" fontId="45" fillId="0" borderId="76" xfId="0" applyNumberFormat="1" applyFont="1" applyBorder="1"/>
    <xf numFmtId="0" fontId="28" fillId="41" borderId="25" xfId="232" applyBorder="1">
      <alignment horizontal="left" vertical="top"/>
    </xf>
    <xf numFmtId="0" fontId="29" fillId="42" borderId="18" xfId="231" applyBorder="1">
      <alignment horizontal="left" vertical="top"/>
    </xf>
    <xf numFmtId="3" fontId="28" fillId="40" borderId="26" xfId="236" applyNumberFormat="1" applyBorder="1">
      <alignment horizontal="right" vertical="top"/>
    </xf>
    <xf numFmtId="3" fontId="28" fillId="40" borderId="19" xfId="236" applyNumberFormat="1" applyBorder="1">
      <alignment horizontal="right" vertical="top"/>
    </xf>
    <xf numFmtId="3" fontId="28" fillId="40" borderId="21" xfId="236" applyNumberFormat="1" applyBorder="1">
      <alignment horizontal="right" vertical="top"/>
    </xf>
    <xf numFmtId="3" fontId="29" fillId="42" borderId="50" xfId="237" applyNumberFormat="1" applyBorder="1">
      <alignment horizontal="right" vertical="top"/>
    </xf>
    <xf numFmtId="3" fontId="28" fillId="40" borderId="52" xfId="236" applyNumberFormat="1" applyBorder="1">
      <alignment horizontal="right" vertical="top"/>
    </xf>
    <xf numFmtId="3" fontId="28" fillId="40" borderId="41" xfId="236" applyNumberFormat="1" applyBorder="1">
      <alignment horizontal="right" vertical="top"/>
    </xf>
    <xf numFmtId="3" fontId="28" fillId="40" borderId="27" xfId="236" applyNumberFormat="1" applyBorder="1">
      <alignment horizontal="right" vertical="top"/>
    </xf>
    <xf numFmtId="3" fontId="28" fillId="40" borderId="20" xfId="236" applyNumberFormat="1" applyBorder="1">
      <alignment horizontal="right" vertical="top"/>
    </xf>
    <xf numFmtId="3" fontId="28" fillId="40" borderId="22" xfId="236" applyNumberFormat="1" applyBorder="1">
      <alignment horizontal="right" vertical="top"/>
    </xf>
    <xf numFmtId="3" fontId="29" fillId="42" borderId="53" xfId="237" applyNumberFormat="1" applyBorder="1">
      <alignment horizontal="right" vertical="top"/>
    </xf>
    <xf numFmtId="3" fontId="28" fillId="40" borderId="55" xfId="236" applyNumberFormat="1" applyBorder="1">
      <alignment horizontal="right" vertical="top"/>
    </xf>
    <xf numFmtId="3" fontId="28" fillId="40" borderId="45" xfId="236" applyNumberFormat="1" applyBorder="1">
      <alignment horizontal="right" vertical="top"/>
    </xf>
    <xf numFmtId="168" fontId="28" fillId="40" borderId="27" xfId="236" applyNumberFormat="1" applyBorder="1">
      <alignment horizontal="right" vertical="top"/>
    </xf>
    <xf numFmtId="168" fontId="28" fillId="40" borderId="20" xfId="236" applyNumberFormat="1" applyBorder="1">
      <alignment horizontal="right" vertical="top"/>
    </xf>
    <xf numFmtId="168" fontId="28" fillId="40" borderId="22" xfId="236" applyNumberFormat="1" applyBorder="1">
      <alignment horizontal="right" vertical="top"/>
    </xf>
    <xf numFmtId="168" fontId="29" fillId="42" borderId="53" xfId="237" applyNumberFormat="1" applyBorder="1">
      <alignment horizontal="right" vertical="top"/>
    </xf>
    <xf numFmtId="168" fontId="28" fillId="40" borderId="54" xfId="236" applyNumberFormat="1" applyBorder="1">
      <alignment horizontal="right" vertical="top"/>
    </xf>
    <xf numFmtId="0" fontId="29" fillId="40" borderId="11" xfId="239" applyBorder="1">
      <alignment horizontal="center" vertical="top"/>
    </xf>
    <xf numFmtId="0" fontId="28" fillId="41" borderId="38" xfId="240" applyBorder="1">
      <alignment horizontal="left" vertical="top"/>
    </xf>
    <xf numFmtId="0" fontId="28" fillId="41" borderId="16" xfId="240" applyBorder="1">
      <alignment horizontal="left" vertical="top"/>
    </xf>
    <xf numFmtId="0" fontId="28" fillId="41" borderId="17" xfId="240" applyBorder="1">
      <alignment horizontal="left" vertical="top"/>
    </xf>
    <xf numFmtId="0" fontId="29" fillId="42" borderId="16" xfId="241" applyBorder="1">
      <alignment horizontal="left" vertical="top"/>
    </xf>
    <xf numFmtId="0" fontId="28" fillId="41" borderId="12" xfId="240" applyBorder="1">
      <alignment horizontal="left" vertical="top"/>
    </xf>
    <xf numFmtId="0" fontId="28" fillId="41" borderId="15" xfId="240" applyBorder="1">
      <alignment horizontal="left" vertical="top"/>
    </xf>
    <xf numFmtId="0" fontId="28" fillId="41" borderId="39" xfId="240" applyBorder="1">
      <alignment horizontal="left" vertical="top"/>
    </xf>
    <xf numFmtId="0" fontId="28" fillId="41" borderId="18" xfId="240" applyBorder="1">
      <alignment horizontal="left" vertical="top"/>
    </xf>
    <xf numFmtId="0" fontId="29" fillId="44" borderId="13" xfId="242" applyBorder="1">
      <alignment horizontal="left" vertical="top"/>
    </xf>
    <xf numFmtId="0" fontId="29" fillId="44" borderId="17" xfId="242" applyBorder="1">
      <alignment horizontal="left" vertical="top"/>
    </xf>
    <xf numFmtId="0" fontId="29" fillId="42" borderId="15" xfId="241" applyBorder="1">
      <alignment horizontal="left" vertical="top"/>
    </xf>
    <xf numFmtId="3" fontId="28" fillId="40" borderId="26" xfId="243" applyNumberFormat="1" applyBorder="1">
      <alignment horizontal="right" vertical="top"/>
    </xf>
    <xf numFmtId="3" fontId="28" fillId="40" borderId="19" xfId="243" applyNumberFormat="1" applyBorder="1">
      <alignment horizontal="right" vertical="top"/>
    </xf>
    <xf numFmtId="3" fontId="29" fillId="44" borderId="58" xfId="245" applyNumberFormat="1" applyBorder="1">
      <alignment horizontal="right" vertical="top"/>
    </xf>
    <xf numFmtId="3" fontId="28" fillId="40" borderId="51" xfId="243" applyNumberFormat="1" applyBorder="1">
      <alignment horizontal="right" vertical="top"/>
    </xf>
    <xf numFmtId="3" fontId="29" fillId="44" borderId="56" xfId="245" applyNumberFormat="1" applyBorder="1">
      <alignment horizontal="right" vertical="top"/>
    </xf>
    <xf numFmtId="3" fontId="29" fillId="44" borderId="60" xfId="245" applyNumberFormat="1" applyBorder="1">
      <alignment horizontal="right" vertical="top"/>
    </xf>
    <xf numFmtId="3" fontId="29" fillId="44" borderId="62" xfId="245" applyNumberFormat="1" applyBorder="1">
      <alignment horizontal="right" vertical="top"/>
    </xf>
    <xf numFmtId="3" fontId="29" fillId="42" borderId="63" xfId="244" applyNumberFormat="1" applyBorder="1">
      <alignment horizontal="right" vertical="top"/>
    </xf>
    <xf numFmtId="3" fontId="28" fillId="40" borderId="48" xfId="243" applyNumberFormat="1" applyBorder="1">
      <alignment horizontal="right" vertical="top"/>
    </xf>
    <xf numFmtId="3" fontId="28" fillId="40" borderId="45" xfId="243" applyNumberFormat="1" applyBorder="1">
      <alignment horizontal="right" vertical="top"/>
    </xf>
    <xf numFmtId="3" fontId="29" fillId="44" borderId="59" xfId="245" applyNumberFormat="1" applyBorder="1">
      <alignment horizontal="right" vertical="top"/>
    </xf>
    <xf numFmtId="3" fontId="28" fillId="40" borderId="55" xfId="243" applyNumberFormat="1" applyBorder="1">
      <alignment horizontal="right" vertical="top"/>
    </xf>
    <xf numFmtId="3" fontId="29" fillId="44" borderId="57" xfId="245" applyNumberFormat="1" applyBorder="1">
      <alignment horizontal="right" vertical="top"/>
    </xf>
    <xf numFmtId="3" fontId="29" fillId="44" borderId="61" xfId="245" applyNumberFormat="1" applyBorder="1">
      <alignment horizontal="right" vertical="top"/>
    </xf>
    <xf numFmtId="3" fontId="29" fillId="44" borderId="64" xfId="245" applyNumberFormat="1" applyBorder="1">
      <alignment horizontal="right" vertical="top"/>
    </xf>
    <xf numFmtId="3" fontId="29" fillId="42" borderId="65" xfId="244" applyNumberFormat="1" applyBorder="1">
      <alignment horizontal="right" vertical="top"/>
    </xf>
    <xf numFmtId="3" fontId="29" fillId="42" borderId="66" xfId="244" applyNumberFormat="1" applyBorder="1">
      <alignment horizontal="right" vertical="top"/>
    </xf>
    <xf numFmtId="3" fontId="29" fillId="42" borderId="67" xfId="244" applyNumberFormat="1" applyBorder="1">
      <alignment horizontal="right" vertical="top"/>
    </xf>
    <xf numFmtId="3" fontId="29" fillId="42" borderId="61" xfId="244" applyNumberFormat="1" applyBorder="1">
      <alignment horizontal="right" vertical="top"/>
    </xf>
    <xf numFmtId="0" fontId="63" fillId="0" borderId="0" xfId="0" applyFont="1" applyBorder="1"/>
    <xf numFmtId="0" fontId="28" fillId="41" borderId="17" xfId="246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46" applyBorder="1">
      <alignment horizontal="left" vertical="top"/>
    </xf>
    <xf numFmtId="0" fontId="28" fillId="41" borderId="18" xfId="246" applyBorder="1">
      <alignment horizontal="left" vertical="top"/>
    </xf>
    <xf numFmtId="0" fontId="28" fillId="41" borderId="24" xfId="246" applyBorder="1">
      <alignment horizontal="left" vertical="top"/>
    </xf>
    <xf numFmtId="0" fontId="28" fillId="41" borderId="25" xfId="246" applyBorder="1">
      <alignment horizontal="left" vertical="top"/>
    </xf>
    <xf numFmtId="0" fontId="29" fillId="42" borderId="18" xfId="247" applyBorder="1">
      <alignment horizontal="left" vertical="top"/>
    </xf>
    <xf numFmtId="3" fontId="28" fillId="40" borderId="26" xfId="248" applyNumberFormat="1" applyBorder="1">
      <alignment horizontal="right" vertical="top"/>
    </xf>
    <xf numFmtId="3" fontId="28" fillId="40" borderId="19" xfId="248" applyNumberFormat="1" applyBorder="1">
      <alignment horizontal="right" vertical="top"/>
    </xf>
    <xf numFmtId="3" fontId="28" fillId="40" borderId="21" xfId="248" applyNumberFormat="1" applyBorder="1">
      <alignment horizontal="right" vertical="top"/>
    </xf>
    <xf numFmtId="3" fontId="29" fillId="42" borderId="50" xfId="249" applyNumberFormat="1" applyBorder="1">
      <alignment horizontal="right" vertical="top"/>
    </xf>
    <xf numFmtId="3" fontId="28" fillId="40" borderId="52" xfId="248" applyNumberFormat="1" applyBorder="1">
      <alignment horizontal="right" vertical="top"/>
    </xf>
    <xf numFmtId="3" fontId="28" fillId="40" borderId="41" xfId="248" applyNumberFormat="1" applyBorder="1">
      <alignment horizontal="right" vertical="top"/>
    </xf>
    <xf numFmtId="170" fontId="28" fillId="40" borderId="27" xfId="248" applyNumberFormat="1" applyBorder="1">
      <alignment horizontal="right" vertical="top"/>
    </xf>
    <xf numFmtId="170" fontId="28" fillId="40" borderId="20" xfId="248" applyNumberFormat="1" applyBorder="1">
      <alignment horizontal="right" vertical="top"/>
    </xf>
    <xf numFmtId="170" fontId="28" fillId="40" borderId="22" xfId="248" applyNumberFormat="1" applyBorder="1">
      <alignment horizontal="right" vertical="top"/>
    </xf>
    <xf numFmtId="170" fontId="29" fillId="42" borderId="53" xfId="249" applyNumberFormat="1" applyBorder="1">
      <alignment horizontal="right" vertical="top"/>
    </xf>
    <xf numFmtId="170" fontId="28" fillId="40" borderId="55" xfId="248" applyNumberFormat="1" applyBorder="1">
      <alignment horizontal="right" vertical="top"/>
    </xf>
    <xf numFmtId="170" fontId="28" fillId="40" borderId="45" xfId="248" applyNumberFormat="1" applyBorder="1">
      <alignment horizontal="right" vertical="top"/>
    </xf>
    <xf numFmtId="168" fontId="28" fillId="40" borderId="27" xfId="248" applyNumberFormat="1" applyBorder="1">
      <alignment horizontal="right" vertical="top"/>
    </xf>
    <xf numFmtId="168" fontId="28" fillId="40" borderId="20" xfId="248" applyNumberFormat="1" applyBorder="1">
      <alignment horizontal="right" vertical="top"/>
    </xf>
    <xf numFmtId="168" fontId="28" fillId="40" borderId="22" xfId="248" applyNumberFormat="1" applyBorder="1">
      <alignment horizontal="right" vertical="top"/>
    </xf>
    <xf numFmtId="168" fontId="29" fillId="42" borderId="53" xfId="249" applyNumberFormat="1" applyBorder="1">
      <alignment horizontal="right" vertical="top"/>
    </xf>
    <xf numFmtId="168" fontId="28" fillId="40" borderId="54" xfId="248" applyNumberFormat="1" applyBorder="1">
      <alignment horizontal="right" vertical="top"/>
    </xf>
    <xf numFmtId="0" fontId="0" fillId="0" borderId="0" xfId="0" applyFont="1" applyFill="1" applyBorder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279">
    <cellStyle name="_Rid_1_S34" xfId="75"/>
    <cellStyle name="_Rid_1_S36" xfId="77"/>
    <cellStyle name="_Rid_1_S38" xfId="76"/>
    <cellStyle name="_Rid_1_S43_S42" xfId="78"/>
    <cellStyle name="_Rid_1_S45_S44" xfId="79"/>
    <cellStyle name="_Rid_101_S23" xfId="235"/>
    <cellStyle name="_Rid_101_S26" xfId="234"/>
    <cellStyle name="_Rid_101_S27" xfId="233"/>
    <cellStyle name="_Rid_101_S38_S37" xfId="230"/>
    <cellStyle name="_Rid_102_S21" xfId="229"/>
    <cellStyle name="_Rid_102_S22" xfId="232"/>
    <cellStyle name="_Rid_102_S27_S26" xfId="236"/>
    <cellStyle name="_Rid_102_S35" xfId="231"/>
    <cellStyle name="_Rid_102_S37_S36" xfId="237"/>
    <cellStyle name="_Rid_104_S17" xfId="239"/>
    <cellStyle name="_Rid_104_S18" xfId="240"/>
    <cellStyle name="_Rid_104_S19" xfId="241"/>
    <cellStyle name="_Rid_104_S26_S25" xfId="243"/>
    <cellStyle name="_Rid_104_S28_S27" xfId="244"/>
    <cellStyle name="_Rid_104_S31" xfId="242"/>
    <cellStyle name="_Rid_104_S33_S32" xfId="245"/>
    <cellStyle name="_Rid_105_S26" xfId="238"/>
    <cellStyle name="_Rid_105_S27" xfId="246"/>
    <cellStyle name="_Rid_105_S32_S31" xfId="248"/>
    <cellStyle name="_Rid_105_S40" xfId="247"/>
    <cellStyle name="_Rid_105_S42_S41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AF Column - IBM Cognos" xfId="250"/>
    <cellStyle name="AF Data - IBM Cognos" xfId="251"/>
    <cellStyle name="AF Data 0 - IBM Cognos" xfId="252"/>
    <cellStyle name="AF Data 1 - IBM Cognos" xfId="253"/>
    <cellStyle name="AF Data 2 - IBM Cognos" xfId="254"/>
    <cellStyle name="AF Data 3 - IBM Cognos" xfId="255"/>
    <cellStyle name="AF Data 4 - IBM Cognos" xfId="256"/>
    <cellStyle name="AF Data 5 - IBM Cognos" xfId="257"/>
    <cellStyle name="AF Data Leaf - IBM Cognos" xfId="258"/>
    <cellStyle name="AF Header - IBM Cognos" xfId="259"/>
    <cellStyle name="AF Header 0 - IBM Cognos" xfId="260"/>
    <cellStyle name="AF Header 1 - IBM Cognos" xfId="261"/>
    <cellStyle name="AF Header 2 - IBM Cognos" xfId="262"/>
    <cellStyle name="AF Header 3 - IBM Cognos" xfId="263"/>
    <cellStyle name="AF Header 4 - IBM Cognos" xfId="264"/>
    <cellStyle name="AF Header 5 - IBM Cognos" xfId="265"/>
    <cellStyle name="AF Header Leaf - IBM Cognos" xfId="266"/>
    <cellStyle name="AF Row - IBM Cognos" xfId="267"/>
    <cellStyle name="AF Row 0 - IBM Cognos" xfId="268"/>
    <cellStyle name="AF Row 1 - IBM Cognos" xfId="269"/>
    <cellStyle name="AF Row 2 - IBM Cognos" xfId="270"/>
    <cellStyle name="AF Row 3 - IBM Cognos" xfId="271"/>
    <cellStyle name="AF Row 4 - IBM Cognos" xfId="272"/>
    <cellStyle name="AF Row 5 - IBM Cognos" xfId="273"/>
    <cellStyle name="AF Row Leaf - IBM Cognos" xfId="274"/>
    <cellStyle name="AF Subnm - IBM Cognos" xfId="275"/>
    <cellStyle name="AF Title - IBM Cognos" xfId="276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Berechnung 2" xfId="30"/>
    <cellStyle name="Calculated Column - IBM Cognos" xfId="67"/>
    <cellStyle name="Calculated Column Name - IBM Cognos" xfId="65"/>
    <cellStyle name="Calculated Row - IBM Cognos" xfId="68"/>
    <cellStyle name="Calculated Row Name - IBM Cognos" xfId="66"/>
    <cellStyle name="Column Name - IBM Cognos" xfId="53"/>
    <cellStyle name="Column Template - IBM Cognos" xfId="56"/>
    <cellStyle name="Differs From Base - IBM Cognos" xfId="74"/>
    <cellStyle name="Edit - IBM Cognos" xfId="277"/>
    <cellStyle name="Eingabe 2" xfId="31"/>
    <cellStyle name="Ergebnis 2" xfId="32"/>
    <cellStyle name="Erklärender Text 2" xfId="33"/>
    <cellStyle name="Formula - IBM Cognos" xfId="278"/>
    <cellStyle name="Group Name - IBM Cognos" xfId="64"/>
    <cellStyle name="Gut 2" xfId="34"/>
    <cellStyle name="Hold Values - IBM Cognos" xfId="70"/>
    <cellStyle name="List Name - IBM Cognos" xfId="63"/>
    <cellStyle name="Locked - IBM Cognos" xfId="73"/>
    <cellStyle name="Measure - IBM Cognos" xfId="57"/>
    <cellStyle name="Measure Header - IBM Cognos" xfId="58"/>
    <cellStyle name="Measure Name - IBM Cognos" xfId="59"/>
    <cellStyle name="Measure Summary - IBM Cognos" xfId="60"/>
    <cellStyle name="Measure Summary TM1 - IBM Cognos" xfId="62"/>
    <cellStyle name="Measure Template - IBM Cognos" xfId="61"/>
    <cellStyle name="More - IBM Cognos" xfId="69"/>
    <cellStyle name="Neutral 2" xfId="35"/>
    <cellStyle name="Notiz 2" xfId="36"/>
    <cellStyle name="Pending Change - IBM Cognos" xfId="71"/>
    <cellStyle name="Prozent" xfId="1" builtinId="5"/>
    <cellStyle name="Prozent 2" xfId="2"/>
    <cellStyle name="Row Name - IBM Cognos" xfId="49"/>
    <cellStyle name="Row Template - IBM Cognos" xfId="52"/>
    <cellStyle name="Schlecht 2" xfId="37"/>
    <cellStyle name="Standard" xfId="0" builtinId="0" customBuiltin="1"/>
    <cellStyle name="Standard 2" xfId="3"/>
    <cellStyle name="Standard 29" xfId="38"/>
    <cellStyle name="Standard 29 2" xfId="39"/>
    <cellStyle name="Standard 3" xfId="40"/>
    <cellStyle name="Standard 4" xfId="41"/>
    <cellStyle name="Summary Column Name - IBM Cognos" xfId="54"/>
    <cellStyle name="Summary Column Name TM1 - IBM Cognos" xfId="55"/>
    <cellStyle name="Summary Row Name - IBM Cognos" xfId="50"/>
    <cellStyle name="Summary Row Name TM1 - IBM Cognos" xfId="51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Verknüpfte Zelle 2" xfId="46"/>
    <cellStyle name="Währung 2" xfId="4"/>
    <cellStyle name="Warnender Text 2" xfId="47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54.992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0.46594706159579058</c:v>
                </c:pt>
                <c:pt idx="1">
                  <c:v>0.17195813298701781</c:v>
                </c:pt>
                <c:pt idx="2">
                  <c:v>5.4087064838710133E-2</c:v>
                </c:pt>
                <c:pt idx="3">
                  <c:v>9.5817693313673874E-2</c:v>
                </c:pt>
                <c:pt idx="4">
                  <c:v>6.97091524612099E-2</c:v>
                </c:pt>
                <c:pt idx="5">
                  <c:v>0.14012598897710113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6-4395-8054-5E875B40AA43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71.689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0.47186903524740093</c:v>
                </c:pt>
                <c:pt idx="1">
                  <c:v>0.25153499747751312</c:v>
                </c:pt>
                <c:pt idx="2">
                  <c:v>3.7488579060797757E-2</c:v>
                </c:pt>
                <c:pt idx="3">
                  <c:v>7.8095975412141846E-2</c:v>
                </c:pt>
                <c:pt idx="4">
                  <c:v>6.2916878811338908E-2</c:v>
                </c:pt>
                <c:pt idx="5">
                  <c:v>9.4275929891126195E-2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6-4395-8054-5E875B40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198592"/>
        <c:axId val="241200128"/>
      </c:barChart>
      <c:catAx>
        <c:axId val="241198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20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00128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1985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0-4614-BD0C-79AFD625ECC4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0-4614-BD0C-79AFD625ECC4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0-4614-BD0C-79AFD625ECC4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0-4614-BD0C-79AFD625ECC4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0.33289264119545492</c:v>
                </c:pt>
                <c:pt idx="1">
                  <c:v>0.12985181974389437</c:v>
                </c:pt>
                <c:pt idx="2">
                  <c:v>7.7373320573235413E-2</c:v>
                </c:pt>
                <c:pt idx="3">
                  <c:v>0.10507628586384161</c:v>
                </c:pt>
                <c:pt idx="4">
                  <c:v>7.9330640722355308E-2</c:v>
                </c:pt>
                <c:pt idx="5">
                  <c:v>4.4746863516842095E-2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30-4614-BD0C-79AFD625ECC4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30-4614-BD0C-79AFD625ECC4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30-4614-BD0C-79AFD625ECC4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30-4614-BD0C-79AFD625ECC4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30-4614-BD0C-79AFD625ECC4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0.31867326416750258</c:v>
                </c:pt>
                <c:pt idx="1">
                  <c:v>0.11875423048908486</c:v>
                </c:pt>
                <c:pt idx="2">
                  <c:v>6.266636055338197E-2</c:v>
                </c:pt>
                <c:pt idx="3">
                  <c:v>8.1556860604956719E-2</c:v>
                </c:pt>
                <c:pt idx="4">
                  <c:v>6.9671151083655569E-2</c:v>
                </c:pt>
                <c:pt idx="5">
                  <c:v>4.6528410974922239E-2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77696"/>
        <c:axId val="238479232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30-4614-BD0C-79AFD625ECC4}"/>
                </c:ext>
              </c:extLst>
            </c:dLbl>
            <c:dLbl>
              <c:idx val="5"/>
              <c:layout>
                <c:manualLayout>
                  <c:x val="0"/>
                  <c:y val="-1.263020373574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0.127</c:v>
                </c:pt>
                <c:pt idx="1">
                  <c:v>0.127</c:v>
                </c:pt>
                <c:pt idx="2">
                  <c:v>0.127</c:v>
                </c:pt>
                <c:pt idx="3">
                  <c:v>0.127</c:v>
                </c:pt>
                <c:pt idx="4">
                  <c:v>0.127</c:v>
                </c:pt>
                <c:pt idx="5">
                  <c:v>0.127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630-4614-BD0C-79AFD625ECC4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630-4614-BD0C-79AFD625ECC4}"/>
                </c:ext>
              </c:extLst>
            </c:dLbl>
            <c:dLbl>
              <c:idx val="5"/>
              <c:layout>
                <c:manualLayout>
                  <c:x val="-3.8519498471414823E-3"/>
                  <c:y val="1.3510116168214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0.11733423994</c:v>
                </c:pt>
                <c:pt idx="1">
                  <c:v>0.11733423994</c:v>
                </c:pt>
                <c:pt idx="2">
                  <c:v>0.11733423994</c:v>
                </c:pt>
                <c:pt idx="3">
                  <c:v>0.11733423994</c:v>
                </c:pt>
                <c:pt idx="4">
                  <c:v>0.11733423994</c:v>
                </c:pt>
                <c:pt idx="5">
                  <c:v>0.11733423994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77696"/>
        <c:axId val="238479232"/>
      </c:lineChart>
      <c:catAx>
        <c:axId val="23847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479232"/>
        <c:crosses val="autoZero"/>
        <c:auto val="1"/>
        <c:lblAlgn val="ctr"/>
        <c:lblOffset val="100"/>
        <c:noMultiLvlLbl val="0"/>
      </c:catAx>
      <c:valAx>
        <c:axId val="23847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38477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54.992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0.46594706159579058</c:v>
                </c:pt>
                <c:pt idx="1">
                  <c:v>0.17195813298701781</c:v>
                </c:pt>
                <c:pt idx="2">
                  <c:v>5.4087064838710133E-2</c:v>
                </c:pt>
                <c:pt idx="3">
                  <c:v>9.5817693313673874E-2</c:v>
                </c:pt>
                <c:pt idx="4">
                  <c:v>6.97091524612099E-2</c:v>
                </c:pt>
                <c:pt idx="5">
                  <c:v>0.14012598897710113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F-4B8F-B16A-92F22F75955C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71.689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0.47186903524740093</c:v>
                </c:pt>
                <c:pt idx="1">
                  <c:v>0.25153499747751312</c:v>
                </c:pt>
                <c:pt idx="2">
                  <c:v>3.7488579060797757E-2</c:v>
                </c:pt>
                <c:pt idx="3">
                  <c:v>7.8095975412141846E-2</c:v>
                </c:pt>
                <c:pt idx="4">
                  <c:v>6.2916878811338908E-2</c:v>
                </c:pt>
                <c:pt idx="5">
                  <c:v>9.4275929891126195E-2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F-4B8F-B16A-92F22F75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623808"/>
        <c:axId val="241625344"/>
      </c:barChart>
      <c:catAx>
        <c:axId val="24162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25344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38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23-4C94-9C25-924A13284D47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23-4C94-9C25-924A13284D47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23-4C94-9C25-924A13284D47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23-4C94-9C25-924A13284D47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0.33289264119545492</c:v>
                </c:pt>
                <c:pt idx="1">
                  <c:v>0.12985181974389437</c:v>
                </c:pt>
                <c:pt idx="2">
                  <c:v>7.7373320573235413E-2</c:v>
                </c:pt>
                <c:pt idx="3">
                  <c:v>0.10507628586384161</c:v>
                </c:pt>
                <c:pt idx="4">
                  <c:v>7.9330640722355308E-2</c:v>
                </c:pt>
                <c:pt idx="5">
                  <c:v>4.4746863516842095E-2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23-4C94-9C25-924A13284D47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123-4C94-9C25-924A13284D47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123-4C94-9C25-924A13284D47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123-4C94-9C25-924A13284D47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123-4C94-9C25-924A13284D47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0.31867326416750258</c:v>
                </c:pt>
                <c:pt idx="1">
                  <c:v>0.11875423048908486</c:v>
                </c:pt>
                <c:pt idx="2">
                  <c:v>6.266636055338197E-2</c:v>
                </c:pt>
                <c:pt idx="3">
                  <c:v>8.1556860604956719E-2</c:v>
                </c:pt>
                <c:pt idx="4">
                  <c:v>6.9671151083655569E-2</c:v>
                </c:pt>
                <c:pt idx="5">
                  <c:v>4.6528410974922239E-2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57728"/>
        <c:axId val="24165926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23-4C94-9C25-924A13284D47}"/>
                </c:ext>
              </c:extLst>
            </c:dLbl>
            <c:dLbl>
              <c:idx val="5"/>
              <c:layout>
                <c:manualLayout>
                  <c:x val="0"/>
                  <c:y val="1.428571696395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0.127</c:v>
                </c:pt>
                <c:pt idx="1">
                  <c:v>0.127</c:v>
                </c:pt>
                <c:pt idx="2">
                  <c:v>0.127</c:v>
                </c:pt>
                <c:pt idx="3">
                  <c:v>0.127</c:v>
                </c:pt>
                <c:pt idx="4">
                  <c:v>0.127</c:v>
                </c:pt>
                <c:pt idx="5">
                  <c:v>0.127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123-4C94-9C25-924A13284D47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23-4C94-9C25-924A13284D47}"/>
                </c:ext>
              </c:extLst>
            </c:dLbl>
            <c:dLbl>
              <c:idx val="5"/>
              <c:layout>
                <c:manualLayout>
                  <c:x val="-2.6019648307307923E-4"/>
                  <c:y val="-7.2215986542179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0.11733423994</c:v>
                </c:pt>
                <c:pt idx="1">
                  <c:v>0.11733423994</c:v>
                </c:pt>
                <c:pt idx="2">
                  <c:v>0.11733423994</c:v>
                </c:pt>
                <c:pt idx="3">
                  <c:v>0.11733423994</c:v>
                </c:pt>
                <c:pt idx="4">
                  <c:v>0.11733423994</c:v>
                </c:pt>
                <c:pt idx="5">
                  <c:v>0.11733423994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57728"/>
        <c:axId val="241659264"/>
      </c:lineChart>
      <c:catAx>
        <c:axId val="24165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659264"/>
        <c:crosses val="autoZero"/>
        <c:auto val="1"/>
        <c:lblAlgn val="ctr"/>
        <c:lblOffset val="100"/>
        <c:noMultiLvlLbl val="0"/>
      </c:catAx>
      <c:valAx>
        <c:axId val="241659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41657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4</xdr:col>
      <xdr:colOff>523875</xdr:colOff>
      <xdr:row>1</xdr:row>
      <xdr:rowOff>85724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666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66675</xdr:colOff>
      <xdr:row>98</xdr:row>
      <xdr:rowOff>0</xdr:rowOff>
    </xdr:from>
    <xdr:to>
      <xdr:col>4</xdr:col>
      <xdr:colOff>676275</xdr:colOff>
      <xdr:row>117</xdr:row>
      <xdr:rowOff>59375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21278850"/>
          <a:ext cx="5848350" cy="36884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Normal="100" workbookViewId="0">
      <selection sqref="A1:A2"/>
    </sheetView>
  </sheetViews>
  <sheetFormatPr baseColWidth="10" defaultRowHeight="15"/>
  <cols>
    <col min="1" max="1" width="34.140625" style="23" customWidth="1"/>
    <col min="2" max="2" width="17.7109375" style="23" customWidth="1"/>
    <col min="3" max="3" width="10.7109375" style="23" customWidth="1"/>
    <col min="4" max="4" width="16" style="23" customWidth="1"/>
    <col min="5" max="5" width="10.7109375" style="23" customWidth="1"/>
    <col min="6" max="16384" width="11.42578125" style="23"/>
  </cols>
  <sheetData>
    <row r="1" spans="1:5" ht="42" customHeight="1">
      <c r="A1" s="202" t="s">
        <v>103</v>
      </c>
      <c r="B1" s="28"/>
      <c r="C1" s="28"/>
      <c r="D1" s="28"/>
      <c r="E1" s="28"/>
    </row>
    <row r="2" spans="1:5" ht="21">
      <c r="A2" s="202"/>
      <c r="B2" s="103">
        <v>2021</v>
      </c>
      <c r="D2" s="29"/>
      <c r="E2" s="28"/>
    </row>
    <row r="3" spans="1:5" ht="18.75">
      <c r="A3" s="30"/>
      <c r="B3" s="31"/>
      <c r="D3" s="29"/>
      <c r="E3" s="28"/>
    </row>
    <row r="4" spans="1:5" ht="18.75">
      <c r="A4" s="46" t="s">
        <v>16</v>
      </c>
      <c r="B4" s="31"/>
      <c r="D4" s="29"/>
      <c r="E4" s="28"/>
    </row>
    <row r="5" spans="1:5" ht="33.75" customHeight="1">
      <c r="A5" s="205" t="s">
        <v>39</v>
      </c>
      <c r="B5" s="205"/>
      <c r="C5" s="205"/>
      <c r="D5" s="205"/>
      <c r="E5" s="205"/>
    </row>
    <row r="6" spans="1:5" ht="15.75">
      <c r="A6" s="27"/>
      <c r="B6" s="25"/>
      <c r="C6" s="25"/>
      <c r="D6" s="25"/>
      <c r="E6" s="25"/>
    </row>
    <row r="7" spans="1:5" ht="18.75">
      <c r="A7" s="60" t="s">
        <v>17</v>
      </c>
      <c r="B7" s="31"/>
      <c r="D7" s="29"/>
      <c r="E7" s="28"/>
    </row>
    <row r="8" spans="1:5" ht="15.75">
      <c r="A8" s="27"/>
      <c r="B8" s="25"/>
      <c r="C8" s="25"/>
      <c r="D8" s="25"/>
      <c r="E8" s="25"/>
    </row>
    <row r="9" spans="1:5" ht="15.75">
      <c r="A9" s="33"/>
      <c r="B9" s="34"/>
      <c r="C9" s="34"/>
      <c r="D9" s="34" t="s">
        <v>0</v>
      </c>
      <c r="E9" s="35"/>
    </row>
    <row r="10" spans="1:5" ht="15.75">
      <c r="A10" s="40"/>
      <c r="B10" s="32" t="s">
        <v>23</v>
      </c>
      <c r="C10" s="32"/>
      <c r="D10" s="32" t="s">
        <v>15</v>
      </c>
      <c r="E10" s="41" t="s">
        <v>1</v>
      </c>
    </row>
    <row r="11" spans="1:5" s="45" customFormat="1" ht="15.75">
      <c r="A11" s="42"/>
      <c r="B11" s="43"/>
      <c r="C11" s="43"/>
      <c r="D11" s="43"/>
      <c r="E11" s="44"/>
    </row>
    <row r="12" spans="1:5" s="45" customFormat="1" ht="15.75">
      <c r="A12" s="48" t="s">
        <v>18</v>
      </c>
      <c r="B12" s="50">
        <f>DWH!E5</f>
        <v>126680.08333333299</v>
      </c>
      <c r="C12" s="51"/>
      <c r="D12" s="50">
        <f>DWH!F5</f>
        <v>-23020.416666666701</v>
      </c>
      <c r="E12" s="98">
        <f>DWH!G5</f>
        <v>-0.15377648482581299</v>
      </c>
    </row>
    <row r="13" spans="1:5" s="45" customFormat="1" ht="15.75">
      <c r="A13" s="47" t="s">
        <v>19</v>
      </c>
      <c r="B13" s="53">
        <f>DWH!E6</f>
        <v>54991.583333333299</v>
      </c>
      <c r="C13" s="54"/>
      <c r="D13" s="53">
        <f>DWH!F6</f>
        <v>-9273.4166666666606</v>
      </c>
      <c r="E13" s="99">
        <f>DWH!G6</f>
        <v>-0.14429964470032899</v>
      </c>
    </row>
    <row r="14" spans="1:5" s="45" customFormat="1" ht="15.75">
      <c r="A14" s="47" t="s">
        <v>20</v>
      </c>
      <c r="B14" s="53">
        <f>DWH!E7</f>
        <v>71688.5</v>
      </c>
      <c r="C14" s="54"/>
      <c r="D14" s="53">
        <f>DWH!F7</f>
        <v>-13747</v>
      </c>
      <c r="E14" s="99">
        <f>DWH!G7</f>
        <v>-0.16090501021238199</v>
      </c>
    </row>
    <row r="15" spans="1:5" s="45" customFormat="1" ht="15.75">
      <c r="A15" s="48" t="s">
        <v>21</v>
      </c>
      <c r="B15" s="50">
        <f>DWH!B5</f>
        <v>869029</v>
      </c>
      <c r="C15" s="51"/>
      <c r="D15" s="50">
        <f>DWH!C5</f>
        <v>26091.666666666599</v>
      </c>
      <c r="E15" s="98">
        <f>DWH!D5</f>
        <v>3.0953269756707799E-2</v>
      </c>
    </row>
    <row r="16" spans="1:5" s="45" customFormat="1" ht="15.75">
      <c r="A16" s="47" t="s">
        <v>19</v>
      </c>
      <c r="B16" s="53">
        <f>DWH!B6</f>
        <v>420159.08333333302</v>
      </c>
      <c r="C16" s="54"/>
      <c r="D16" s="53">
        <f>DWH!C6</f>
        <v>10261.5</v>
      </c>
      <c r="E16" s="99">
        <f>DWH!D6</f>
        <v>2.5034302267781899E-2</v>
      </c>
    </row>
    <row r="17" spans="1:5" s="45" customFormat="1" ht="15.75">
      <c r="A17" s="47" t="s">
        <v>20</v>
      </c>
      <c r="B17" s="53">
        <f>DWH!B7</f>
        <v>448869.91666666698</v>
      </c>
      <c r="C17" s="54"/>
      <c r="D17" s="53">
        <f>DWH!C7</f>
        <v>15830.166666666701</v>
      </c>
      <c r="E17" s="99">
        <f>DWH!D7</f>
        <v>3.6555920482280603E-2</v>
      </c>
    </row>
    <row r="18" spans="1:5" s="45" customFormat="1" ht="15.75">
      <c r="A18" s="48" t="s">
        <v>22</v>
      </c>
      <c r="B18" s="52">
        <f>DWH!H5</f>
        <v>0.12722599949499999</v>
      </c>
      <c r="C18" s="51"/>
      <c r="D18" s="52">
        <f>DWH!I5</f>
        <v>-2.35847947070481E-2</v>
      </c>
      <c r="E18" s="56" t="s">
        <v>50</v>
      </c>
    </row>
    <row r="19" spans="1:5" s="45" customFormat="1" ht="15.75">
      <c r="A19" s="47" t="s">
        <v>19</v>
      </c>
      <c r="B19" s="55">
        <f>DWH!H6</f>
        <v>0.11573504404217</v>
      </c>
      <c r="C19" s="54"/>
      <c r="D19" s="55">
        <f>DWH!I6</f>
        <v>-1.9798636300595199E-2</v>
      </c>
      <c r="E19" s="57" t="s">
        <v>50</v>
      </c>
    </row>
    <row r="20" spans="1:5" s="45" customFormat="1" ht="15.75">
      <c r="A20" s="47" t="s">
        <v>20</v>
      </c>
      <c r="B20" s="55">
        <f>DWH!H7</f>
        <v>0.13771461128041801</v>
      </c>
      <c r="C20" s="54"/>
      <c r="D20" s="55">
        <f>DWH!I7</f>
        <v>-2.7067603492610899E-2</v>
      </c>
      <c r="E20" s="57" t="s">
        <v>50</v>
      </c>
    </row>
    <row r="21" spans="1:5" s="45" customFormat="1" ht="15.75">
      <c r="A21" s="59"/>
      <c r="B21" s="55"/>
      <c r="C21" s="54"/>
      <c r="D21" s="55"/>
      <c r="E21" s="54"/>
    </row>
    <row r="22" spans="1:5" s="45" customFormat="1" ht="15.75">
      <c r="A22" s="59"/>
      <c r="B22" s="55"/>
      <c r="C22" s="54"/>
      <c r="D22" s="55"/>
      <c r="E22" s="54"/>
    </row>
    <row r="23" spans="1:5" ht="18.75">
      <c r="A23" s="60"/>
      <c r="B23" s="31"/>
      <c r="D23" s="29"/>
      <c r="E23" s="28"/>
    </row>
    <row r="24" spans="1:5" s="45" customFormat="1" ht="15.75">
      <c r="A24" s="100"/>
      <c r="B24" s="43"/>
      <c r="C24" s="43"/>
      <c r="D24" s="43"/>
      <c r="E24" s="43"/>
    </row>
    <row r="25" spans="1:5" s="45" customFormat="1" ht="15.75">
      <c r="A25" s="100"/>
      <c r="B25" s="207" t="s">
        <v>24</v>
      </c>
      <c r="C25" s="207"/>
      <c r="D25" s="207" t="s">
        <v>25</v>
      </c>
      <c r="E25" s="207"/>
    </row>
    <row r="26" spans="1:5" s="45" customFormat="1" ht="15.75">
      <c r="A26" s="43"/>
      <c r="B26" s="43"/>
      <c r="C26" s="43"/>
      <c r="D26" s="43"/>
      <c r="E26" s="43"/>
    </row>
    <row r="27" spans="1:5" ht="15.75">
      <c r="A27" s="38"/>
      <c r="B27" s="39" t="s">
        <v>5</v>
      </c>
      <c r="C27" s="37" t="s">
        <v>26</v>
      </c>
      <c r="D27" s="36" t="s">
        <v>5</v>
      </c>
      <c r="E27" s="37" t="s">
        <v>26</v>
      </c>
    </row>
    <row r="28" spans="1:5" ht="15.75">
      <c r="A28" s="185"/>
      <c r="B28" s="186"/>
      <c r="C28" s="187"/>
      <c r="D28" s="188"/>
      <c r="E28" s="189"/>
    </row>
    <row r="29" spans="1:5">
      <c r="A29" s="190" t="s">
        <v>27</v>
      </c>
      <c r="B29" s="191">
        <f>DWH!B24</f>
        <v>126680.08333333299</v>
      </c>
      <c r="C29" s="192">
        <f>DWH!E24</f>
        <v>1</v>
      </c>
      <c r="D29" s="191">
        <f>DWH!B41</f>
        <v>14191.583333333299</v>
      </c>
      <c r="E29" s="193">
        <f>DWH!E41</f>
        <v>1</v>
      </c>
    </row>
    <row r="30" spans="1:5">
      <c r="A30" s="194" t="s">
        <v>28</v>
      </c>
      <c r="B30" s="195">
        <f>DWH!B12</f>
        <v>59450.75</v>
      </c>
      <c r="C30" s="196">
        <f>DWH!E12</f>
        <v>0.46929831774397707</v>
      </c>
      <c r="D30" s="195">
        <f>DWH!B29</f>
        <v>5259.1666666666697</v>
      </c>
      <c r="E30" s="197">
        <f>DWH!E29</f>
        <v>0.37058350313272648</v>
      </c>
    </row>
    <row r="31" spans="1:5" s="26" customFormat="1">
      <c r="A31" s="198" t="s">
        <v>29</v>
      </c>
      <c r="B31" s="195">
        <f>DWH!B13</f>
        <v>27488.416666666701</v>
      </c>
      <c r="C31" s="196">
        <f>DWH!E13</f>
        <v>0.21699083189214913</v>
      </c>
      <c r="D31" s="195">
        <f>DWH!B30</f>
        <v>4633.3333333333303</v>
      </c>
      <c r="E31" s="197">
        <f>DWH!E30</f>
        <v>0.32648459474218933</v>
      </c>
    </row>
    <row r="32" spans="1:5">
      <c r="A32" s="194" t="s">
        <v>30</v>
      </c>
      <c r="B32" s="195">
        <f>DWH!B14</f>
        <v>724.41666666666697</v>
      </c>
      <c r="C32" s="196">
        <f>DWH!E14</f>
        <v>5.7184732406633425E-3</v>
      </c>
      <c r="D32" s="195">
        <f>DWH!B31</f>
        <v>45.6666666666667</v>
      </c>
      <c r="E32" s="197">
        <f>DWH!E31</f>
        <v>3.2178697467395681E-3</v>
      </c>
    </row>
    <row r="33" spans="1:7">
      <c r="A33" s="194" t="s">
        <v>31</v>
      </c>
      <c r="B33" s="195">
        <f>DWH!B15</f>
        <v>2175.9166666666702</v>
      </c>
      <c r="C33" s="196">
        <f>DWH!E15</f>
        <v>1.7176470123888267E-2</v>
      </c>
      <c r="D33" s="195">
        <f>DWH!B32</f>
        <v>101.333333333333</v>
      </c>
      <c r="E33" s="197">
        <f>DWH!E32</f>
        <v>7.1403825037140494E-3</v>
      </c>
    </row>
    <row r="34" spans="1:7">
      <c r="A34" s="194" t="s">
        <v>32</v>
      </c>
      <c r="B34" s="195">
        <f>DWH!B16</f>
        <v>2761.5</v>
      </c>
      <c r="C34" s="196">
        <f>DWH!E16</f>
        <v>2.1799006815725497E-2</v>
      </c>
      <c r="D34" s="195">
        <f>DWH!B33</f>
        <v>1062.3333333333301</v>
      </c>
      <c r="E34" s="197">
        <f>DWH!E33</f>
        <v>7.4856575787291713E-2</v>
      </c>
    </row>
    <row r="35" spans="1:7">
      <c r="A35" s="194" t="s">
        <v>33</v>
      </c>
      <c r="B35" s="195">
        <f>DWH!B17</f>
        <v>10867.75</v>
      </c>
      <c r="C35" s="196">
        <f>DWH!E17</f>
        <v>8.5788939461017844E-2</v>
      </c>
      <c r="D35" s="195">
        <f>DWH!B34</f>
        <v>59.5833333333333</v>
      </c>
      <c r="E35" s="197">
        <f>DWH!E34</f>
        <v>4.1984979359831901E-3</v>
      </c>
    </row>
    <row r="36" spans="1:7">
      <c r="A36" s="194" t="s">
        <v>34</v>
      </c>
      <c r="B36" s="195">
        <f>DWH!B18</f>
        <v>2423</v>
      </c>
      <c r="C36" s="196">
        <f>DWH!E18</f>
        <v>1.9126921424770189E-2</v>
      </c>
      <c r="D36" s="195">
        <f>DWH!B35</f>
        <v>840.16666666666697</v>
      </c>
      <c r="E36" s="197">
        <f>DWH!E35</f>
        <v>5.920175690990568E-2</v>
      </c>
    </row>
    <row r="37" spans="1:7">
      <c r="A37" s="194" t="s">
        <v>35</v>
      </c>
      <c r="B37" s="195">
        <f>DWH!B19</f>
        <v>2135.1666666666702</v>
      </c>
      <c r="C37" s="196">
        <f>DWH!E19</f>
        <v>1.6854793669881091E-2</v>
      </c>
      <c r="D37" s="195">
        <f>DWH!B36</f>
        <v>380.66666666666703</v>
      </c>
      <c r="E37" s="197">
        <f>DWH!E36</f>
        <v>2.6823410589610127E-2</v>
      </c>
    </row>
    <row r="38" spans="1:7">
      <c r="A38" s="194" t="s">
        <v>36</v>
      </c>
      <c r="B38" s="195">
        <f>DWH!B20</f>
        <v>3785.6666666666702</v>
      </c>
      <c r="C38" s="196">
        <f>DWH!E20</f>
        <v>2.9883676794760661E-2</v>
      </c>
      <c r="D38" s="195">
        <f>DWH!B37</f>
        <v>520.66666666666697</v>
      </c>
      <c r="E38" s="197">
        <f>DWH!E37</f>
        <v>3.6688412732899307E-2</v>
      </c>
    </row>
    <row r="39" spans="1:7">
      <c r="A39" s="194" t="s">
        <v>37</v>
      </c>
      <c r="B39" s="195">
        <f>DWH!B21</f>
        <v>424.41666666666703</v>
      </c>
      <c r="C39" s="196">
        <f>DWH!E21</f>
        <v>3.3503030271135872E-3</v>
      </c>
      <c r="D39" s="195">
        <f>DWH!B38</f>
        <v>29</v>
      </c>
      <c r="E39" s="197">
        <f>DWH!E38</f>
        <v>2.0434647296813302E-3</v>
      </c>
    </row>
    <row r="40" spans="1:7">
      <c r="A40" s="194" t="s">
        <v>38</v>
      </c>
      <c r="B40" s="195">
        <f>DWH!B22</f>
        <v>1342.1666666666699</v>
      </c>
      <c r="C40" s="196">
        <f>DWH!E22</f>
        <v>1.0594930405397903E-2</v>
      </c>
      <c r="D40" s="195">
        <f>DWH!B39</f>
        <v>575.33333333333303</v>
      </c>
      <c r="E40" s="197">
        <f>DWH!E39</f>
        <v>4.0540461188850276E-2</v>
      </c>
    </row>
    <row r="41" spans="1:7" ht="26.25">
      <c r="A41" s="199" t="s">
        <v>40</v>
      </c>
      <c r="B41" s="195">
        <f>DWH!B23</f>
        <v>12697.666666666701</v>
      </c>
      <c r="C41" s="200">
        <f>DWH!E23</f>
        <v>0.1002341199386123</v>
      </c>
      <c r="D41" s="195">
        <f>DWH!B40</f>
        <v>682.83333333333303</v>
      </c>
      <c r="E41" s="201">
        <f>DWH!E40</f>
        <v>4.8115373548875892E-2</v>
      </c>
    </row>
    <row r="43" spans="1:7" ht="69.75" customHeight="1">
      <c r="A43" s="206" t="s">
        <v>106</v>
      </c>
      <c r="B43" s="206"/>
      <c r="C43" s="206"/>
      <c r="D43" s="206"/>
      <c r="E43" s="206"/>
    </row>
    <row r="46" spans="1:7" ht="18.75">
      <c r="A46" s="60" t="s">
        <v>65</v>
      </c>
      <c r="B46" s="31"/>
      <c r="D46" s="29"/>
      <c r="E46" s="28"/>
      <c r="G46" s="184"/>
    </row>
    <row r="68" spans="1:7" ht="60" customHeight="1">
      <c r="A68" s="206" t="s">
        <v>107</v>
      </c>
      <c r="B68" s="206"/>
      <c r="C68" s="206"/>
      <c r="D68" s="206"/>
      <c r="E68" s="206"/>
    </row>
    <row r="71" spans="1:7" ht="18.75">
      <c r="A71" s="60" t="s">
        <v>98</v>
      </c>
      <c r="B71" s="31"/>
      <c r="D71" s="29"/>
      <c r="E71" s="28"/>
    </row>
    <row r="78" spans="1:7" ht="15.75">
      <c r="G78" s="159"/>
    </row>
    <row r="97" spans="1:7" ht="18.75">
      <c r="A97" s="60" t="s">
        <v>99</v>
      </c>
      <c r="B97" s="31"/>
      <c r="D97" s="29"/>
      <c r="E97" s="28"/>
    </row>
    <row r="99" spans="1:7" ht="15.75">
      <c r="G99" s="159"/>
    </row>
    <row r="119" spans="1:5" ht="65.25" customHeight="1">
      <c r="A119" s="203" t="s">
        <v>100</v>
      </c>
      <c r="B119" s="203"/>
      <c r="C119" s="203"/>
      <c r="D119" s="203"/>
      <c r="E119" s="203"/>
    </row>
    <row r="121" spans="1:5">
      <c r="A121" s="102" t="s">
        <v>101</v>
      </c>
    </row>
    <row r="122" spans="1:5">
      <c r="A122" s="101" t="s">
        <v>102</v>
      </c>
    </row>
    <row r="123" spans="1:5" ht="32.25" customHeight="1">
      <c r="A123" s="203" t="s">
        <v>104</v>
      </c>
      <c r="B123" s="203"/>
      <c r="C123" s="203"/>
      <c r="D123" s="203"/>
      <c r="E123" s="203"/>
    </row>
    <row r="124" spans="1:5" ht="34.5" customHeight="1">
      <c r="A124" s="204" t="s">
        <v>105</v>
      </c>
      <c r="B124" s="204"/>
      <c r="C124" s="204"/>
      <c r="D124" s="204"/>
      <c r="E124" s="204"/>
    </row>
  </sheetData>
  <mergeCells count="9">
    <mergeCell ref="A1:A2"/>
    <mergeCell ref="A123:E123"/>
    <mergeCell ref="A124:E124"/>
    <mergeCell ref="A5:E5"/>
    <mergeCell ref="A43:E43"/>
    <mergeCell ref="A68:E68"/>
    <mergeCell ref="B25:C25"/>
    <mergeCell ref="D25:E25"/>
    <mergeCell ref="A119:E11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/>
  <sheetData>
    <row r="1" spans="1:9" ht="15.75">
      <c r="A1" s="49" t="s">
        <v>41</v>
      </c>
    </row>
    <row r="3" spans="1:9">
      <c r="A3" s="22"/>
      <c r="B3" s="17" t="s">
        <v>12</v>
      </c>
      <c r="C3" s="24"/>
      <c r="D3" s="24"/>
      <c r="E3" s="24"/>
      <c r="F3" s="24"/>
      <c r="G3" s="24"/>
      <c r="H3" s="24"/>
      <c r="I3" s="24"/>
    </row>
    <row r="4" spans="1:9">
      <c r="B4" s="19" t="s">
        <v>42</v>
      </c>
      <c r="C4" s="9" t="s">
        <v>43</v>
      </c>
      <c r="D4" s="8" t="s">
        <v>44</v>
      </c>
      <c r="E4" s="7" t="s">
        <v>45</v>
      </c>
      <c r="F4" s="9" t="s">
        <v>46</v>
      </c>
      <c r="G4" s="8" t="s">
        <v>47</v>
      </c>
      <c r="H4" s="7" t="s">
        <v>48</v>
      </c>
      <c r="I4" s="20" t="s">
        <v>49</v>
      </c>
    </row>
    <row r="5" spans="1:9">
      <c r="A5" s="10" t="s">
        <v>6</v>
      </c>
      <c r="B5" s="6">
        <v>869029</v>
      </c>
      <c r="C5" s="3">
        <v>26091.666666666599</v>
      </c>
      <c r="D5" s="2">
        <v>3.0953269756707799E-2</v>
      </c>
      <c r="E5" s="15">
        <v>126680.08333333299</v>
      </c>
      <c r="F5" s="3">
        <v>-23020.416666666701</v>
      </c>
      <c r="G5" s="2">
        <v>-0.15377648482581299</v>
      </c>
      <c r="H5" s="13">
        <v>0.12722599949499999</v>
      </c>
      <c r="I5" s="12">
        <v>-2.35847947070481E-2</v>
      </c>
    </row>
    <row r="6" spans="1:9">
      <c r="A6" s="18" t="s">
        <v>4</v>
      </c>
      <c r="B6" s="5">
        <v>420159.08333333302</v>
      </c>
      <c r="C6" s="4">
        <v>10261.5</v>
      </c>
      <c r="D6" s="16">
        <v>2.5034302267781899E-2</v>
      </c>
      <c r="E6" s="4">
        <v>54991.583333333299</v>
      </c>
      <c r="F6" s="4">
        <v>-9273.4166666666606</v>
      </c>
      <c r="G6" s="16">
        <v>-0.14429964470032899</v>
      </c>
      <c r="H6" s="14">
        <v>0.11573504404217</v>
      </c>
      <c r="I6" s="1">
        <v>-1.9798636300595199E-2</v>
      </c>
    </row>
    <row r="7" spans="1:9">
      <c r="A7" s="18" t="s">
        <v>3</v>
      </c>
      <c r="B7" s="5">
        <v>448869.91666666698</v>
      </c>
      <c r="C7" s="4">
        <v>15830.166666666701</v>
      </c>
      <c r="D7" s="16">
        <v>3.6555920482280603E-2</v>
      </c>
      <c r="E7" s="4">
        <v>71688.5</v>
      </c>
      <c r="F7" s="4">
        <v>-13747</v>
      </c>
      <c r="G7" s="16">
        <v>-0.16090501021238199</v>
      </c>
      <c r="H7" s="14">
        <v>0.13771461128041801</v>
      </c>
      <c r="I7" s="1">
        <v>-2.7067603492610899E-2</v>
      </c>
    </row>
    <row r="9" spans="1:9" ht="15.75">
      <c r="A9" s="49" t="s">
        <v>51</v>
      </c>
    </row>
    <row r="10" spans="1:9" ht="15.75">
      <c r="E10" s="58" t="s">
        <v>62</v>
      </c>
    </row>
    <row r="11" spans="1:9" ht="15.75">
      <c r="A11" s="21" t="s">
        <v>5</v>
      </c>
      <c r="B11" s="109" t="s">
        <v>12</v>
      </c>
      <c r="C11" s="105" t="s">
        <v>13</v>
      </c>
      <c r="D11" s="104" t="s">
        <v>14</v>
      </c>
      <c r="E11" s="58"/>
    </row>
    <row r="12" spans="1:9">
      <c r="A12" s="106" t="s">
        <v>7</v>
      </c>
      <c r="B12" s="111">
        <v>59450.75</v>
      </c>
      <c r="C12" s="117">
        <v>-11003.25</v>
      </c>
      <c r="D12" s="123">
        <v>-0.15617637039770599</v>
      </c>
      <c r="E12" s="107">
        <f>B12/$B$24</f>
        <v>0.46929831774397707</v>
      </c>
    </row>
    <row r="13" spans="1:9">
      <c r="A13" s="11" t="s">
        <v>8</v>
      </c>
      <c r="B13" s="112">
        <v>27488.416666666701</v>
      </c>
      <c r="C13" s="118">
        <v>-4732.4166666666597</v>
      </c>
      <c r="D13" s="124">
        <v>-0.14687443424285501</v>
      </c>
      <c r="E13" s="108">
        <f t="shared" ref="E13:E24" si="0">B13/$B$24</f>
        <v>0.21699083189214913</v>
      </c>
    </row>
    <row r="14" spans="1:9">
      <c r="A14" s="11" t="s">
        <v>52</v>
      </c>
      <c r="B14" s="112">
        <v>724.41666666666697</v>
      </c>
      <c r="C14" s="118">
        <v>-104.333333333333</v>
      </c>
      <c r="D14" s="124">
        <v>-0.125892408245349</v>
      </c>
      <c r="E14" s="108">
        <f t="shared" si="0"/>
        <v>5.7184732406633425E-3</v>
      </c>
    </row>
    <row r="15" spans="1:9">
      <c r="A15" s="11" t="s">
        <v>53</v>
      </c>
      <c r="B15" s="112">
        <v>2175.9166666666702</v>
      </c>
      <c r="C15" s="118">
        <v>-272.33333333333297</v>
      </c>
      <c r="D15" s="124">
        <v>-0.111235916811328</v>
      </c>
      <c r="E15" s="108">
        <f t="shared" si="0"/>
        <v>1.7176470123888267E-2</v>
      </c>
    </row>
    <row r="16" spans="1:9">
      <c r="A16" s="11" t="s">
        <v>54</v>
      </c>
      <c r="B16" s="112">
        <v>2761.5</v>
      </c>
      <c r="C16" s="118">
        <v>-567.41666666666697</v>
      </c>
      <c r="D16" s="124">
        <v>-0.170450847372769</v>
      </c>
      <c r="E16" s="107">
        <f t="shared" si="0"/>
        <v>2.1799006815725497E-2</v>
      </c>
    </row>
    <row r="17" spans="1:5">
      <c r="A17" s="11" t="s">
        <v>55</v>
      </c>
      <c r="B17" s="112">
        <v>10867.75</v>
      </c>
      <c r="C17" s="118">
        <v>-2182.8333333333298</v>
      </c>
      <c r="D17" s="124">
        <v>-0.167259445618651</v>
      </c>
      <c r="E17" s="108">
        <f t="shared" si="0"/>
        <v>8.5788939461017844E-2</v>
      </c>
    </row>
    <row r="18" spans="1:5">
      <c r="A18" s="11" t="s">
        <v>56</v>
      </c>
      <c r="B18" s="112">
        <v>2423</v>
      </c>
      <c r="C18" s="118">
        <v>-424.33333333333297</v>
      </c>
      <c r="D18" s="124">
        <v>-0.14902833060173301</v>
      </c>
      <c r="E18" s="108">
        <f t="shared" si="0"/>
        <v>1.9126921424770189E-2</v>
      </c>
    </row>
    <row r="19" spans="1:5">
      <c r="A19" s="11" t="s">
        <v>57</v>
      </c>
      <c r="B19" s="112">
        <v>2135.1666666666702</v>
      </c>
      <c r="C19" s="118">
        <v>-322.08333333333297</v>
      </c>
      <c r="D19" s="124">
        <v>-0.131074710889545</v>
      </c>
      <c r="E19" s="108">
        <f t="shared" si="0"/>
        <v>1.6854793669881091E-2</v>
      </c>
    </row>
    <row r="20" spans="1:5">
      <c r="A20" s="105" t="s">
        <v>58</v>
      </c>
      <c r="B20" s="113">
        <v>3785.6666666666702</v>
      </c>
      <c r="C20" s="119">
        <v>-809.83333333333303</v>
      </c>
      <c r="D20" s="125">
        <v>-0.17622311681717601</v>
      </c>
      <c r="E20" s="107">
        <f t="shared" si="0"/>
        <v>2.9883676794760661E-2</v>
      </c>
    </row>
    <row r="21" spans="1:5">
      <c r="A21" s="110" t="s">
        <v>59</v>
      </c>
      <c r="B21" s="114">
        <v>424.41666666666703</v>
      </c>
      <c r="C21" s="120">
        <v>-54.6666666666666</v>
      </c>
      <c r="D21" s="126">
        <v>-0.11410680118281399</v>
      </c>
      <c r="E21" s="108">
        <f t="shared" si="0"/>
        <v>3.3503030271135872E-3</v>
      </c>
    </row>
    <row r="22" spans="1:5">
      <c r="A22" s="11" t="s">
        <v>60</v>
      </c>
      <c r="B22" s="115">
        <v>1342.1666666666699</v>
      </c>
      <c r="C22" s="121">
        <v>-190.083333333333</v>
      </c>
      <c r="D22" s="127">
        <v>-0.12405503888617</v>
      </c>
      <c r="E22" s="108">
        <f t="shared" si="0"/>
        <v>1.0594930405397903E-2</v>
      </c>
    </row>
    <row r="23" spans="1:5">
      <c r="A23" s="11" t="s">
        <v>61</v>
      </c>
      <c r="B23" s="116">
        <v>12697.666666666701</v>
      </c>
      <c r="C23" s="122">
        <v>-2167</v>
      </c>
      <c r="D23" s="124">
        <v>-0.14578194375924999</v>
      </c>
      <c r="E23" s="108">
        <f t="shared" si="0"/>
        <v>0.1002341199386123</v>
      </c>
    </row>
    <row r="24" spans="1:5">
      <c r="A24" s="11" t="s">
        <v>11</v>
      </c>
      <c r="B24" s="116">
        <v>126680.08333333299</v>
      </c>
      <c r="C24" s="122">
        <v>-23020.416666666701</v>
      </c>
      <c r="D24" s="124">
        <v>-0.15377648482581299</v>
      </c>
      <c r="E24" s="107">
        <f t="shared" si="0"/>
        <v>1</v>
      </c>
    </row>
    <row r="26" spans="1:5" ht="15.75">
      <c r="A26" s="49" t="s">
        <v>63</v>
      </c>
    </row>
    <row r="27" spans="1:5" ht="15.75">
      <c r="E27" s="58" t="s">
        <v>62</v>
      </c>
    </row>
    <row r="28" spans="1:5">
      <c r="A28" s="161" t="s">
        <v>5</v>
      </c>
      <c r="B28" s="165" t="s">
        <v>12</v>
      </c>
      <c r="C28" s="163" t="s">
        <v>13</v>
      </c>
      <c r="D28" s="162" t="s">
        <v>14</v>
      </c>
    </row>
    <row r="29" spans="1:5">
      <c r="A29" s="164" t="s">
        <v>7</v>
      </c>
      <c r="B29" s="167">
        <v>5259.1666666666697</v>
      </c>
      <c r="C29" s="173">
        <v>2081.4166666666702</v>
      </c>
      <c r="D29" s="179">
        <v>0.65499698423937303</v>
      </c>
      <c r="E29" s="107">
        <f>B29/$B$41</f>
        <v>0.37058350313272648</v>
      </c>
    </row>
    <row r="30" spans="1:5">
      <c r="A30" s="160" t="s">
        <v>8</v>
      </c>
      <c r="B30" s="168">
        <v>4633.3333333333303</v>
      </c>
      <c r="C30" s="174">
        <v>1405.8333333333301</v>
      </c>
      <c r="D30" s="180">
        <v>0.435579654014975</v>
      </c>
      <c r="E30" s="108">
        <f t="shared" ref="E30:E41" si="1">B30/$B$41</f>
        <v>0.32648459474218933</v>
      </c>
    </row>
    <row r="31" spans="1:5">
      <c r="A31" s="160" t="s">
        <v>52</v>
      </c>
      <c r="B31" s="168">
        <v>45.6666666666667</v>
      </c>
      <c r="C31" s="174">
        <v>22.3333333333333</v>
      </c>
      <c r="D31" s="180">
        <v>0.95714285714285696</v>
      </c>
      <c r="E31" s="108">
        <f t="shared" si="1"/>
        <v>3.2178697467395681E-3</v>
      </c>
    </row>
    <row r="32" spans="1:5">
      <c r="A32" s="160" t="s">
        <v>53</v>
      </c>
      <c r="B32" s="168">
        <v>101.333333333333</v>
      </c>
      <c r="C32" s="174">
        <v>38</v>
      </c>
      <c r="D32" s="180">
        <v>0.6</v>
      </c>
      <c r="E32" s="108">
        <f t="shared" si="1"/>
        <v>7.1403825037140494E-3</v>
      </c>
    </row>
    <row r="33" spans="1:5">
      <c r="A33" s="160" t="s">
        <v>54</v>
      </c>
      <c r="B33" s="168">
        <v>1062.3333333333301</v>
      </c>
      <c r="C33" s="174">
        <v>111.5</v>
      </c>
      <c r="D33" s="180">
        <v>0.11726555652935999</v>
      </c>
      <c r="E33" s="107">
        <f t="shared" si="1"/>
        <v>7.4856575787291713E-2</v>
      </c>
    </row>
    <row r="34" spans="1:5">
      <c r="A34" s="160" t="s">
        <v>55</v>
      </c>
      <c r="B34" s="168">
        <v>59.5833333333333</v>
      </c>
      <c r="C34" s="174">
        <v>28</v>
      </c>
      <c r="D34" s="180">
        <v>0.88654353562005295</v>
      </c>
      <c r="E34" s="108">
        <f t="shared" si="1"/>
        <v>4.1984979359831901E-3</v>
      </c>
    </row>
    <row r="35" spans="1:5">
      <c r="A35" s="160" t="s">
        <v>56</v>
      </c>
      <c r="B35" s="168">
        <v>840.16666666666697</v>
      </c>
      <c r="C35" s="174">
        <v>320.41666666666703</v>
      </c>
      <c r="D35" s="180">
        <v>0.61648228314895004</v>
      </c>
      <c r="E35" s="108">
        <f t="shared" si="1"/>
        <v>5.920175690990568E-2</v>
      </c>
    </row>
    <row r="36" spans="1:5">
      <c r="A36" s="160" t="s">
        <v>57</v>
      </c>
      <c r="B36" s="168">
        <v>380.66666666666703</v>
      </c>
      <c r="C36" s="174">
        <v>123.583333333333</v>
      </c>
      <c r="D36" s="180">
        <v>0.48071312803889799</v>
      </c>
      <c r="E36" s="108">
        <f t="shared" si="1"/>
        <v>2.6823410589610127E-2</v>
      </c>
    </row>
    <row r="37" spans="1:5">
      <c r="A37" s="163" t="s">
        <v>58</v>
      </c>
      <c r="B37" s="169">
        <v>520.66666666666697</v>
      </c>
      <c r="C37" s="175">
        <v>168.5</v>
      </c>
      <c r="D37" s="181">
        <v>0.478466635115949</v>
      </c>
      <c r="E37" s="107">
        <f t="shared" si="1"/>
        <v>3.6688412732899307E-2</v>
      </c>
    </row>
    <row r="38" spans="1:5">
      <c r="A38" s="166" t="s">
        <v>59</v>
      </c>
      <c r="B38" s="170">
        <v>29</v>
      </c>
      <c r="C38" s="176">
        <v>6.25</v>
      </c>
      <c r="D38" s="182">
        <v>0.27472527472527503</v>
      </c>
      <c r="E38" s="108">
        <f t="shared" si="1"/>
        <v>2.0434647296813302E-3</v>
      </c>
    </row>
    <row r="39" spans="1:5">
      <c r="A39" s="160" t="s">
        <v>64</v>
      </c>
      <c r="B39" s="171">
        <v>575.33333333333303</v>
      </c>
      <c r="C39" s="177">
        <v>298.58333333333297</v>
      </c>
      <c r="D39" s="183">
        <v>1.07889190003011</v>
      </c>
      <c r="E39" s="108">
        <f t="shared" si="1"/>
        <v>4.0540461188850276E-2</v>
      </c>
    </row>
    <row r="40" spans="1:5">
      <c r="A40" s="160" t="s">
        <v>61</v>
      </c>
      <c r="B40" s="172">
        <v>682.83333333333303</v>
      </c>
      <c r="C40" s="178">
        <v>233.916666666667</v>
      </c>
      <c r="D40" s="180">
        <v>0.52106924076480399</v>
      </c>
      <c r="E40" s="108">
        <f t="shared" si="1"/>
        <v>4.8115373548875892E-2</v>
      </c>
    </row>
    <row r="41" spans="1:5">
      <c r="A41" s="160" t="s">
        <v>11</v>
      </c>
      <c r="B41" s="172">
        <v>14191.583333333299</v>
      </c>
      <c r="C41" s="178">
        <v>4837.1666666666697</v>
      </c>
      <c r="D41" s="180">
        <v>0.51709976570782101</v>
      </c>
      <c r="E41" s="107">
        <f t="shared" si="1"/>
        <v>1</v>
      </c>
    </row>
    <row r="43" spans="1:5" ht="15.75">
      <c r="A43" s="49" t="s">
        <v>66</v>
      </c>
      <c r="D43" t="s">
        <v>93</v>
      </c>
    </row>
    <row r="45" spans="1:5">
      <c r="A45" s="128" t="s">
        <v>5</v>
      </c>
      <c r="C45" s="135" t="s">
        <v>4</v>
      </c>
      <c r="D45" s="136" t="s">
        <v>3</v>
      </c>
      <c r="E45" s="139" t="s">
        <v>6</v>
      </c>
    </row>
    <row r="46" spans="1:5">
      <c r="A46" s="129" t="s">
        <v>2</v>
      </c>
      <c r="B46" s="133" t="s">
        <v>61</v>
      </c>
      <c r="C46" s="140">
        <v>5354.1666666666697</v>
      </c>
      <c r="D46" s="148">
        <v>4673.5</v>
      </c>
      <c r="E46" s="156">
        <v>10027.666666666701</v>
      </c>
    </row>
    <row r="47" spans="1:5">
      <c r="A47" s="24"/>
      <c r="B47" s="131" t="s">
        <v>67</v>
      </c>
      <c r="C47" s="141">
        <v>242.5</v>
      </c>
      <c r="D47" s="149">
        <v>181.916666666667</v>
      </c>
      <c r="E47" s="157">
        <v>424.41666666666703</v>
      </c>
    </row>
    <row r="48" spans="1:5">
      <c r="A48" s="24"/>
      <c r="B48" s="131" t="s">
        <v>64</v>
      </c>
      <c r="C48" s="141">
        <v>475.66666666666703</v>
      </c>
      <c r="D48" s="149">
        <v>506.33333333333297</v>
      </c>
      <c r="E48" s="157">
        <v>982</v>
      </c>
    </row>
    <row r="49" spans="1:5">
      <c r="A49" s="24"/>
      <c r="B49" s="131" t="s">
        <v>68</v>
      </c>
      <c r="C49" s="141">
        <v>1431.1666666666699</v>
      </c>
      <c r="D49" s="149">
        <v>1238.8333333333301</v>
      </c>
      <c r="E49" s="157">
        <v>2670</v>
      </c>
    </row>
    <row r="50" spans="1:5">
      <c r="A50" s="24"/>
      <c r="B50" s="136" t="s">
        <v>69</v>
      </c>
      <c r="C50" s="141">
        <v>202.25</v>
      </c>
      <c r="D50" s="149">
        <v>157.916666666667</v>
      </c>
      <c r="E50" s="157">
        <v>360.16666666666703</v>
      </c>
    </row>
    <row r="51" spans="1:5">
      <c r="A51" s="24"/>
      <c r="B51" s="138" t="s">
        <v>2</v>
      </c>
      <c r="C51" s="142">
        <v>7705.75</v>
      </c>
      <c r="D51" s="150">
        <v>6758.5</v>
      </c>
      <c r="E51" s="150">
        <v>14464.25</v>
      </c>
    </row>
    <row r="52" spans="1:5">
      <c r="A52" s="129" t="s">
        <v>10</v>
      </c>
      <c r="B52" s="133" t="s">
        <v>70</v>
      </c>
      <c r="C52" s="143">
        <v>5269.1666666666697</v>
      </c>
      <c r="D52" s="151">
        <v>5598.5833333333303</v>
      </c>
      <c r="E52" s="157">
        <v>10867.75</v>
      </c>
    </row>
    <row r="53" spans="1:5">
      <c r="A53" s="24"/>
      <c r="B53" s="131" t="s">
        <v>71</v>
      </c>
      <c r="C53" s="141">
        <v>437.58333333333297</v>
      </c>
      <c r="D53" s="149">
        <v>1985.4166666666699</v>
      </c>
      <c r="E53" s="157">
        <v>2423</v>
      </c>
    </row>
    <row r="54" spans="1:5">
      <c r="A54" s="24"/>
      <c r="B54" s="131" t="s">
        <v>72</v>
      </c>
      <c r="C54" s="141">
        <v>1257</v>
      </c>
      <c r="D54" s="149">
        <v>878.16666666666697</v>
      </c>
      <c r="E54" s="157">
        <v>2135.1666666666702</v>
      </c>
    </row>
    <row r="55" spans="1:5">
      <c r="A55" s="24"/>
      <c r="B55" s="136" t="s">
        <v>73</v>
      </c>
      <c r="C55" s="141">
        <v>2138.8333333333298</v>
      </c>
      <c r="D55" s="149">
        <v>1646.8333333333301</v>
      </c>
      <c r="E55" s="157">
        <v>3785.6666666666702</v>
      </c>
    </row>
    <row r="56" spans="1:5">
      <c r="A56" s="24"/>
      <c r="B56" s="138" t="s">
        <v>10</v>
      </c>
      <c r="C56" s="142">
        <v>9102.5833333333303</v>
      </c>
      <c r="D56" s="150">
        <v>10109</v>
      </c>
      <c r="E56" s="150">
        <v>19211.583333333299</v>
      </c>
    </row>
    <row r="57" spans="1:5">
      <c r="A57" s="129" t="s">
        <v>9</v>
      </c>
      <c r="B57" s="133" t="s">
        <v>74</v>
      </c>
      <c r="C57" s="143">
        <v>1551.75</v>
      </c>
      <c r="D57" s="151">
        <v>1209.75</v>
      </c>
      <c r="E57" s="157">
        <v>2761.5</v>
      </c>
    </row>
    <row r="58" spans="1:5">
      <c r="A58" s="24"/>
      <c r="B58" s="131" t="s">
        <v>75</v>
      </c>
      <c r="C58" s="141">
        <v>1323</v>
      </c>
      <c r="D58" s="149">
        <v>852.91666666666697</v>
      </c>
      <c r="E58" s="157">
        <v>2175.9166666666702</v>
      </c>
    </row>
    <row r="59" spans="1:5">
      <c r="A59" s="24"/>
      <c r="B59" s="136" t="s">
        <v>76</v>
      </c>
      <c r="C59" s="141">
        <v>99.5833333333333</v>
      </c>
      <c r="D59" s="149">
        <v>624.83333333333303</v>
      </c>
      <c r="E59" s="157">
        <v>724.41666666666697</v>
      </c>
    </row>
    <row r="60" spans="1:5">
      <c r="A60" s="24"/>
      <c r="B60" s="137" t="s">
        <v>9</v>
      </c>
      <c r="C60" s="144">
        <v>2974.3333333333298</v>
      </c>
      <c r="D60" s="152">
        <v>2687.5</v>
      </c>
      <c r="E60" s="152">
        <v>5661.8333333333303</v>
      </c>
    </row>
    <row r="61" spans="1:5">
      <c r="A61" s="129" t="s">
        <v>8</v>
      </c>
      <c r="B61" s="137" t="s">
        <v>8</v>
      </c>
      <c r="C61" s="145">
        <v>9456.25</v>
      </c>
      <c r="D61" s="153">
        <v>18032.166666666701</v>
      </c>
      <c r="E61" s="153">
        <v>27488.416666666701</v>
      </c>
    </row>
    <row r="62" spans="1:5">
      <c r="A62" s="130" t="s">
        <v>7</v>
      </c>
      <c r="B62" s="137" t="s">
        <v>7</v>
      </c>
      <c r="C62" s="145">
        <v>25623.166666666701</v>
      </c>
      <c r="D62" s="153">
        <v>33827.583333333299</v>
      </c>
      <c r="E62" s="153">
        <v>59450.75</v>
      </c>
    </row>
    <row r="63" spans="1:5">
      <c r="A63" s="134" t="s">
        <v>77</v>
      </c>
      <c r="B63" s="137" t="s">
        <v>77</v>
      </c>
      <c r="C63" s="146">
        <v>129.5</v>
      </c>
      <c r="D63" s="154">
        <v>273.75</v>
      </c>
      <c r="E63" s="154">
        <v>403.25</v>
      </c>
    </row>
    <row r="64" spans="1:5">
      <c r="A64" s="132" t="s">
        <v>11</v>
      </c>
      <c r="B64" s="24"/>
      <c r="C64" s="147">
        <v>54991.583333333299</v>
      </c>
      <c r="D64" s="155">
        <v>71688.5</v>
      </c>
      <c r="E64" s="158">
        <v>126680.08333333299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K55"/>
  <sheetViews>
    <sheetView workbookViewId="0">
      <selection sqref="A1:A2"/>
    </sheetView>
  </sheetViews>
  <sheetFormatPr baseColWidth="10" defaultRowHeight="15"/>
  <cols>
    <col min="2" max="2" width="24.28515625" customWidth="1"/>
    <col min="3" max="3" width="19.42578125" customWidth="1"/>
    <col min="4" max="4" width="17.42578125" customWidth="1"/>
  </cols>
  <sheetData>
    <row r="3" spans="1:8">
      <c r="A3" s="61" t="s">
        <v>78</v>
      </c>
      <c r="D3" s="62"/>
    </row>
    <row r="5" spans="1:8" ht="15.75" thickBot="1">
      <c r="C5" s="63" t="s">
        <v>4</v>
      </c>
      <c r="D5" s="63" t="s">
        <v>3</v>
      </c>
      <c r="E5" s="63" t="s">
        <v>27</v>
      </c>
      <c r="G5" s="64"/>
      <c r="H5" s="65"/>
    </row>
    <row r="6" spans="1:8" ht="15.75" thickBot="1">
      <c r="A6" t="s">
        <v>2</v>
      </c>
      <c r="B6" t="s">
        <v>61</v>
      </c>
      <c r="C6" s="66">
        <f>DWH!C46</f>
        <v>5354.1666666666697</v>
      </c>
      <c r="D6" s="66">
        <f>DWH!D46</f>
        <v>4673.5</v>
      </c>
      <c r="E6" s="66">
        <f>DWH!E46</f>
        <v>10027.666666666701</v>
      </c>
      <c r="G6" s="67"/>
      <c r="H6" s="65"/>
    </row>
    <row r="7" spans="1:8" ht="15.75" thickBot="1">
      <c r="B7" t="s">
        <v>67</v>
      </c>
      <c r="C7" s="66">
        <f>DWH!C47</f>
        <v>242.5</v>
      </c>
      <c r="D7" s="66">
        <f>DWH!D47</f>
        <v>181.916666666667</v>
      </c>
      <c r="E7" s="66">
        <f>DWH!E47</f>
        <v>424.41666666666703</v>
      </c>
      <c r="G7" s="67"/>
      <c r="H7" s="65"/>
    </row>
    <row r="8" spans="1:8" ht="15.75" thickBot="1">
      <c r="B8" t="s">
        <v>64</v>
      </c>
      <c r="C8" s="66">
        <f>DWH!C48</f>
        <v>475.66666666666703</v>
      </c>
      <c r="D8" s="66">
        <f>DWH!D48</f>
        <v>506.33333333333297</v>
      </c>
      <c r="E8" s="66">
        <f>DWH!E48</f>
        <v>982</v>
      </c>
      <c r="G8" s="67"/>
      <c r="H8" s="65"/>
    </row>
    <row r="9" spans="1:8" ht="15.75" thickBot="1">
      <c r="B9" t="s">
        <v>68</v>
      </c>
      <c r="C9" s="66">
        <f>DWH!C49</f>
        <v>1431.1666666666699</v>
      </c>
      <c r="D9" s="66">
        <f>DWH!D49</f>
        <v>1238.8333333333301</v>
      </c>
      <c r="E9" s="66">
        <f>DWH!E49</f>
        <v>2670</v>
      </c>
      <c r="G9" s="67"/>
      <c r="H9" s="65"/>
    </row>
    <row r="10" spans="1:8" ht="15.75" thickBot="1">
      <c r="B10" t="s">
        <v>69</v>
      </c>
      <c r="C10" s="66">
        <f>DWH!C50</f>
        <v>202.25</v>
      </c>
      <c r="D10" s="66">
        <f>DWH!D50</f>
        <v>157.916666666667</v>
      </c>
      <c r="E10" s="66">
        <f>DWH!E50</f>
        <v>360.16666666666703</v>
      </c>
      <c r="G10" s="67"/>
      <c r="H10" s="65"/>
    </row>
    <row r="11" spans="1:8" ht="15.75" thickBot="1">
      <c r="B11" s="68" t="s">
        <v>2</v>
      </c>
      <c r="C11" s="66">
        <f>DWH!C51</f>
        <v>7705.75</v>
      </c>
      <c r="D11" s="66">
        <f>DWH!D51</f>
        <v>6758.5</v>
      </c>
      <c r="E11" s="66">
        <f>DWH!E51</f>
        <v>14464.25</v>
      </c>
      <c r="G11" s="67"/>
      <c r="H11" s="65"/>
    </row>
    <row r="12" spans="1:8" ht="15.75" thickBot="1">
      <c r="A12" t="s">
        <v>10</v>
      </c>
      <c r="B12" t="s">
        <v>70</v>
      </c>
      <c r="C12" s="66">
        <f>DWH!C52</f>
        <v>5269.1666666666697</v>
      </c>
      <c r="D12" s="66">
        <f>DWH!D52</f>
        <v>5598.5833333333303</v>
      </c>
      <c r="E12" s="66">
        <f>DWH!E52</f>
        <v>10867.75</v>
      </c>
      <c r="G12" s="67"/>
      <c r="H12" s="65"/>
    </row>
    <row r="13" spans="1:8" ht="15.75" thickBot="1">
      <c r="B13" t="s">
        <v>71</v>
      </c>
      <c r="C13" s="66">
        <f>DWH!C53</f>
        <v>437.58333333333297</v>
      </c>
      <c r="D13" s="66">
        <f>DWH!D53</f>
        <v>1985.4166666666699</v>
      </c>
      <c r="E13" s="66">
        <f>DWH!E53</f>
        <v>2423</v>
      </c>
      <c r="G13" s="67"/>
      <c r="H13" s="65"/>
    </row>
    <row r="14" spans="1:8" ht="15.75" thickBot="1">
      <c r="B14" t="s">
        <v>72</v>
      </c>
      <c r="C14" s="66">
        <f>DWH!C54</f>
        <v>1257</v>
      </c>
      <c r="D14" s="66">
        <f>DWH!D54</f>
        <v>878.16666666666697</v>
      </c>
      <c r="E14" s="66">
        <f>DWH!E54</f>
        <v>2135.1666666666702</v>
      </c>
      <c r="G14" s="67"/>
      <c r="H14" s="65"/>
    </row>
    <row r="15" spans="1:8" ht="15.75" thickBot="1">
      <c r="B15" t="s">
        <v>73</v>
      </c>
      <c r="C15" s="66">
        <f>DWH!C55</f>
        <v>2138.8333333333298</v>
      </c>
      <c r="D15" s="66">
        <f>DWH!D55</f>
        <v>1646.8333333333301</v>
      </c>
      <c r="E15" s="66">
        <f>DWH!E55</f>
        <v>3785.6666666666702</v>
      </c>
      <c r="G15" s="67"/>
      <c r="H15" s="65"/>
    </row>
    <row r="16" spans="1:8" ht="15.75" thickBot="1">
      <c r="B16" s="68" t="s">
        <v>10</v>
      </c>
      <c r="C16" s="66">
        <f>DWH!C56</f>
        <v>9102.5833333333303</v>
      </c>
      <c r="D16" s="66">
        <f>DWH!D56</f>
        <v>10109</v>
      </c>
      <c r="E16" s="66">
        <f>DWH!E56</f>
        <v>19211.583333333299</v>
      </c>
      <c r="G16" s="67"/>
      <c r="H16" s="65"/>
    </row>
    <row r="17" spans="1:8" ht="15.75" thickBot="1">
      <c r="A17" t="s">
        <v>9</v>
      </c>
      <c r="B17" t="s">
        <v>74</v>
      </c>
      <c r="C17" s="66">
        <f>DWH!C57</f>
        <v>1551.75</v>
      </c>
      <c r="D17" s="66">
        <f>DWH!D57</f>
        <v>1209.75</v>
      </c>
      <c r="E17" s="66">
        <f>DWH!E57</f>
        <v>2761.5</v>
      </c>
      <c r="G17" s="67"/>
      <c r="H17" s="65"/>
    </row>
    <row r="18" spans="1:8" ht="15.75" thickBot="1">
      <c r="B18" t="s">
        <v>75</v>
      </c>
      <c r="C18" s="66">
        <f>DWH!C58</f>
        <v>1323</v>
      </c>
      <c r="D18" s="66">
        <f>DWH!D58</f>
        <v>852.91666666666697</v>
      </c>
      <c r="E18" s="66">
        <f>DWH!E58</f>
        <v>2175.9166666666702</v>
      </c>
      <c r="G18" s="67"/>
      <c r="H18" s="65"/>
    </row>
    <row r="19" spans="1:8" ht="15.75" thickBot="1">
      <c r="B19" t="s">
        <v>76</v>
      </c>
      <c r="C19" s="66">
        <f>DWH!C59</f>
        <v>99.5833333333333</v>
      </c>
      <c r="D19" s="66">
        <f>DWH!D59</f>
        <v>624.83333333333303</v>
      </c>
      <c r="E19" s="66">
        <f>DWH!E59</f>
        <v>724.41666666666697</v>
      </c>
      <c r="G19" s="67"/>
      <c r="H19" s="65"/>
    </row>
    <row r="20" spans="1:8" ht="15.75" thickBot="1">
      <c r="B20" s="68" t="s">
        <v>9</v>
      </c>
      <c r="C20" s="66">
        <f>DWH!C60</f>
        <v>2974.3333333333298</v>
      </c>
      <c r="D20" s="66">
        <f>DWH!D60</f>
        <v>2687.5</v>
      </c>
      <c r="E20" s="66">
        <f>DWH!E60</f>
        <v>5661.8333333333303</v>
      </c>
      <c r="G20" s="67"/>
      <c r="H20" s="65"/>
    </row>
    <row r="21" spans="1:8" ht="15.75" thickBot="1">
      <c r="A21" t="s">
        <v>8</v>
      </c>
      <c r="B21" t="s">
        <v>8</v>
      </c>
      <c r="C21" s="66">
        <f>DWH!C61</f>
        <v>9456.25</v>
      </c>
      <c r="D21" s="66">
        <f>DWH!D61</f>
        <v>18032.166666666701</v>
      </c>
      <c r="E21" s="66">
        <f>DWH!E61</f>
        <v>27488.416666666701</v>
      </c>
      <c r="G21" s="67"/>
      <c r="H21" s="65"/>
    </row>
    <row r="22" spans="1:8" ht="15.75" thickBot="1">
      <c r="A22" t="s">
        <v>7</v>
      </c>
      <c r="B22" t="s">
        <v>7</v>
      </c>
      <c r="C22" s="66">
        <f>DWH!C62</f>
        <v>25623.166666666701</v>
      </c>
      <c r="D22" s="66">
        <f>DWH!D62</f>
        <v>33827.583333333299</v>
      </c>
      <c r="E22" s="66">
        <f>DWH!E62</f>
        <v>59450.75</v>
      </c>
      <c r="G22" s="67"/>
      <c r="H22" s="65"/>
    </row>
    <row r="23" spans="1:8" ht="15.75" thickBot="1">
      <c r="A23" t="s">
        <v>77</v>
      </c>
      <c r="B23" t="s">
        <v>77</v>
      </c>
      <c r="C23" s="66">
        <f>DWH!C63</f>
        <v>129.5</v>
      </c>
      <c r="D23" s="66">
        <f>DWH!D63</f>
        <v>273.75</v>
      </c>
      <c r="E23" s="66">
        <f>DWH!E63</f>
        <v>403.25</v>
      </c>
      <c r="G23" s="67"/>
      <c r="H23" s="65"/>
    </row>
    <row r="24" spans="1:8" ht="15.75" thickBot="1">
      <c r="A24" t="s">
        <v>11</v>
      </c>
      <c r="B24" t="s">
        <v>11</v>
      </c>
      <c r="C24" s="66">
        <f>DWH!C64</f>
        <v>54991.583333333299</v>
      </c>
      <c r="D24" s="66">
        <f>DWH!D64</f>
        <v>71688.5</v>
      </c>
      <c r="E24" s="66">
        <f>DWH!E64</f>
        <v>126680.08333333299</v>
      </c>
      <c r="G24" s="67"/>
      <c r="H24" s="65"/>
    </row>
    <row r="25" spans="1:8">
      <c r="G25" s="67"/>
      <c r="H25" s="65"/>
    </row>
    <row r="26" spans="1:8">
      <c r="C26" t="s">
        <v>4</v>
      </c>
      <c r="D26" t="s">
        <v>3</v>
      </c>
      <c r="G26" s="67"/>
      <c r="H26" s="65"/>
    </row>
    <row r="27" spans="1:8">
      <c r="C27" s="69" t="str">
        <f>CONCATENATE(C26,"    ",C35)</f>
        <v>Frauen    N = 54.992</v>
      </c>
      <c r="D27" s="69" t="str">
        <f>CONCATENATE(D26,"   ",D35)</f>
        <v>Männer   N = 71.689</v>
      </c>
      <c r="E27" s="70" t="s">
        <v>27</v>
      </c>
      <c r="G27" s="67"/>
      <c r="H27" s="65"/>
    </row>
    <row r="28" spans="1:8">
      <c r="B28" t="s">
        <v>79</v>
      </c>
      <c r="C28" s="71">
        <f>C22/C$24</f>
        <v>0.46594706159579058</v>
      </c>
      <c r="D28" s="71">
        <f>D22/D$24</f>
        <v>0.47186903524740093</v>
      </c>
      <c r="E28" s="72">
        <f>E22/E$24</f>
        <v>0.46929831774397707</v>
      </c>
      <c r="G28" s="67"/>
      <c r="H28" s="65"/>
    </row>
    <row r="29" spans="1:8">
      <c r="B29" t="s">
        <v>80</v>
      </c>
      <c r="C29" s="71">
        <f>C21/C$24</f>
        <v>0.17195813298701781</v>
      </c>
      <c r="D29" s="71">
        <f>D21/D$24</f>
        <v>0.25153499747751312</v>
      </c>
      <c r="E29" s="72">
        <f>E21/E$24</f>
        <v>0.21699083189214913</v>
      </c>
      <c r="G29" s="67"/>
      <c r="H29" s="65"/>
    </row>
    <row r="30" spans="1:8">
      <c r="B30" t="s">
        <v>81</v>
      </c>
      <c r="C30" s="71">
        <f>C20/C$24</f>
        <v>5.4087064838710133E-2</v>
      </c>
      <c r="D30" s="71">
        <f>D20/D$24</f>
        <v>3.7488579060797757E-2</v>
      </c>
      <c r="E30" s="72">
        <f>E20/E$24</f>
        <v>4.4693950180277053E-2</v>
      </c>
      <c r="G30" s="73"/>
      <c r="H30" s="74"/>
    </row>
    <row r="31" spans="1:8">
      <c r="B31" t="s">
        <v>82</v>
      </c>
      <c r="C31" s="71">
        <f>C12/C$24</f>
        <v>9.5817693313673874E-2</v>
      </c>
      <c r="D31" s="71">
        <f>D12/D$24</f>
        <v>7.8095975412141846E-2</v>
      </c>
      <c r="E31" s="72">
        <f>E12/E$24</f>
        <v>8.5788939461017844E-2</v>
      </c>
    </row>
    <row r="32" spans="1:8">
      <c r="B32" t="s">
        <v>83</v>
      </c>
      <c r="C32" s="71">
        <f>(C16-C12)/C$24</f>
        <v>6.97091524612099E-2</v>
      </c>
      <c r="D32" s="71">
        <f>(D16-D12)/D$24</f>
        <v>6.2916878811338908E-2</v>
      </c>
      <c r="E32" s="72">
        <f>(E16-E12)/E$24</f>
        <v>6.5865391889411623E-2</v>
      </c>
    </row>
    <row r="33" spans="2:11">
      <c r="B33" t="s">
        <v>84</v>
      </c>
      <c r="C33" s="71">
        <f>C11/$C$24</f>
        <v>0.14012598897710113</v>
      </c>
      <c r="D33" s="71">
        <f>D11/D$24</f>
        <v>9.4275929891126195E-2</v>
      </c>
      <c r="E33" s="72">
        <f>E11/E$24</f>
        <v>0.11417935337112349</v>
      </c>
    </row>
    <row r="34" spans="2:11">
      <c r="C34" s="75">
        <f>SUM(C28:C33)</f>
        <v>0.99764509417350344</v>
      </c>
      <c r="D34" s="75">
        <f>SUM(D28:D33)</f>
        <v>0.99618139590031873</v>
      </c>
      <c r="E34" s="75">
        <f>SUM(E28:E33)</f>
        <v>0.9968167845379563</v>
      </c>
    </row>
    <row r="35" spans="2:11">
      <c r="C35" s="76" t="str">
        <f>CONCATENATE("N = ",TEXT(C24,"#.##0"))</f>
        <v>N = 54.992</v>
      </c>
      <c r="D35" s="76" t="str">
        <f>CONCATENATE("N = ",TEXT(D24,"#.##0"))</f>
        <v>N = 71.689</v>
      </c>
      <c r="E35" s="77" t="str">
        <f>CONCATENATE("N=",TEXT(E24,"#.##0"))</f>
        <v>N=126.680</v>
      </c>
    </row>
    <row r="37" spans="2:11">
      <c r="B37" s="78" t="s">
        <v>85</v>
      </c>
    </row>
    <row r="39" spans="2:11" ht="15.75" thickBot="1">
      <c r="B39" s="68"/>
      <c r="C39" t="s">
        <v>86</v>
      </c>
      <c r="J39" s="79"/>
      <c r="K39" s="79"/>
    </row>
    <row r="40" spans="2:11">
      <c r="B40" s="80"/>
      <c r="C40" s="81" t="s">
        <v>5</v>
      </c>
      <c r="D40" s="81" t="s">
        <v>26</v>
      </c>
      <c r="J40" s="82"/>
      <c r="K40" s="83"/>
    </row>
    <row r="41" spans="2:11">
      <c r="B41" s="84" t="s">
        <v>79</v>
      </c>
      <c r="C41" s="85">
        <f>E22</f>
        <v>59450.75</v>
      </c>
      <c r="D41" s="83">
        <f>C41/$C$55</f>
        <v>0.46929831774397546</v>
      </c>
      <c r="J41" s="82"/>
      <c r="K41" s="83"/>
    </row>
    <row r="42" spans="2:11">
      <c r="B42" s="84" t="s">
        <v>80</v>
      </c>
      <c r="C42" s="85">
        <f>E21</f>
        <v>27488.416666666701</v>
      </c>
      <c r="D42" s="83">
        <f t="shared" ref="D42:D54" si="0">C42/$C$55</f>
        <v>0.21699083189214838</v>
      </c>
      <c r="J42" s="82"/>
      <c r="K42" s="83"/>
    </row>
    <row r="43" spans="2:11">
      <c r="B43" s="84" t="s">
        <v>87</v>
      </c>
      <c r="C43" s="85">
        <f>E19</f>
        <v>724.41666666666697</v>
      </c>
      <c r="D43" s="83">
        <f t="shared" si="0"/>
        <v>5.7184732406633226E-3</v>
      </c>
      <c r="J43" s="82"/>
      <c r="K43" s="83"/>
    </row>
    <row r="44" spans="2:11">
      <c r="B44" s="84" t="s">
        <v>88</v>
      </c>
      <c r="C44" s="85">
        <f>E18</f>
        <v>2175.9166666666702</v>
      </c>
      <c r="D44" s="83">
        <f t="shared" si="0"/>
        <v>1.7176470123888208E-2</v>
      </c>
      <c r="J44" s="82"/>
      <c r="K44" s="83"/>
    </row>
    <row r="45" spans="2:11">
      <c r="B45" s="84" t="s">
        <v>54</v>
      </c>
      <c r="C45" s="85">
        <f>E17</f>
        <v>2761.5</v>
      </c>
      <c r="D45" s="83">
        <f t="shared" si="0"/>
        <v>2.1799006815725424E-2</v>
      </c>
      <c r="J45" s="82"/>
      <c r="K45" s="83"/>
    </row>
    <row r="46" spans="2:11">
      <c r="B46" s="84" t="s">
        <v>82</v>
      </c>
      <c r="C46" s="85">
        <f>E12</f>
        <v>10867.75</v>
      </c>
      <c r="D46" s="83">
        <f t="shared" si="0"/>
        <v>8.5788939461017552E-2</v>
      </c>
      <c r="J46" s="82"/>
      <c r="K46" s="83"/>
    </row>
    <row r="47" spans="2:11">
      <c r="B47" s="84" t="s">
        <v>89</v>
      </c>
      <c r="C47" s="85">
        <f>E13</f>
        <v>2423</v>
      </c>
      <c r="D47" s="83">
        <f t="shared" si="0"/>
        <v>1.9126921424770123E-2</v>
      </c>
      <c r="J47" s="82"/>
      <c r="K47" s="83"/>
    </row>
    <row r="48" spans="2:11">
      <c r="B48" s="84" t="s">
        <v>90</v>
      </c>
      <c r="C48" s="85">
        <f>E14</f>
        <v>2135.1666666666702</v>
      </c>
      <c r="D48" s="83">
        <f t="shared" si="0"/>
        <v>1.6854793669881032E-2</v>
      </c>
      <c r="J48" s="82"/>
      <c r="K48" s="83"/>
    </row>
    <row r="49" spans="2:11">
      <c r="B49" s="84" t="s">
        <v>58</v>
      </c>
      <c r="C49" s="85">
        <f>E15</f>
        <v>3785.6666666666702</v>
      </c>
      <c r="D49" s="83">
        <f t="shared" si="0"/>
        <v>2.9883676794760561E-2</v>
      </c>
      <c r="J49" s="82"/>
      <c r="K49" s="83"/>
    </row>
    <row r="50" spans="2:11">
      <c r="B50" s="84" t="s">
        <v>91</v>
      </c>
      <c r="C50" s="85">
        <f>E7</f>
        <v>424.41666666666703</v>
      </c>
      <c r="D50" s="83">
        <f t="shared" si="0"/>
        <v>3.3503030271135759E-3</v>
      </c>
      <c r="J50" s="82"/>
      <c r="K50" s="83"/>
    </row>
    <row r="51" spans="2:11">
      <c r="B51" s="84" t="s">
        <v>64</v>
      </c>
      <c r="C51" s="85">
        <f>E8+E10</f>
        <v>1342.166666666667</v>
      </c>
      <c r="D51" s="83">
        <f t="shared" si="0"/>
        <v>1.0594930405397844E-2</v>
      </c>
      <c r="J51" s="82"/>
      <c r="K51" s="83"/>
    </row>
    <row r="52" spans="2:11">
      <c r="B52" s="84" t="s">
        <v>61</v>
      </c>
      <c r="C52" s="85">
        <f>E6+E9</f>
        <v>12697.666666666701</v>
      </c>
      <c r="D52" s="83">
        <f t="shared" si="0"/>
        <v>0.10023411993861196</v>
      </c>
      <c r="J52" s="82"/>
      <c r="K52" s="83"/>
    </row>
    <row r="53" spans="2:11">
      <c r="B53" s="84" t="s">
        <v>92</v>
      </c>
      <c r="C53" s="85">
        <f>E23</f>
        <v>403.25</v>
      </c>
      <c r="D53" s="83">
        <f t="shared" si="0"/>
        <v>3.183215462046452E-3</v>
      </c>
      <c r="J53" s="82"/>
      <c r="K53" s="83"/>
    </row>
    <row r="54" spans="2:11" ht="15.75" thickBot="1">
      <c r="B54" s="86" t="s">
        <v>27</v>
      </c>
      <c r="C54" s="87">
        <f>E24</f>
        <v>126680.08333333299</v>
      </c>
      <c r="D54" s="83">
        <f t="shared" si="0"/>
        <v>0.99999999999999656</v>
      </c>
      <c r="J54" s="88"/>
      <c r="K54" s="88"/>
    </row>
    <row r="55" spans="2:11">
      <c r="C55" s="88">
        <f>SUM(C41:C53)</f>
        <v>126680.08333333343</v>
      </c>
      <c r="D55" s="88">
        <f>SUM(D41:D53)</f>
        <v>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opLeftCell="A13" workbookViewId="0">
      <selection sqref="A1:A2"/>
    </sheetView>
  </sheetViews>
  <sheetFormatPr baseColWidth="10" defaultRowHeight="15"/>
  <cols>
    <col min="2" max="2" width="12.28515625" customWidth="1"/>
  </cols>
  <sheetData>
    <row r="1" spans="1:10">
      <c r="A1" s="61" t="s">
        <v>97</v>
      </c>
    </row>
    <row r="2" spans="1:10">
      <c r="A2" t="s">
        <v>94</v>
      </c>
      <c r="F2" s="89"/>
      <c r="G2" s="89"/>
      <c r="H2" s="89"/>
    </row>
    <row r="4" spans="1:10">
      <c r="B4" s="96">
        <v>2021</v>
      </c>
      <c r="C4" s="96">
        <v>2020</v>
      </c>
      <c r="D4">
        <v>0.38221720289491662</v>
      </c>
      <c r="E4">
        <v>0.1496848883666515</v>
      </c>
      <c r="F4">
        <v>9.042802345841329E-2</v>
      </c>
      <c r="G4">
        <v>0.11930310965860542</v>
      </c>
      <c r="H4">
        <v>9.7726302147672181E-2</v>
      </c>
      <c r="I4">
        <v>5.4665966148278317E-2</v>
      </c>
      <c r="J4">
        <v>0.150810794202</v>
      </c>
    </row>
    <row r="5" spans="1:10">
      <c r="A5" t="s">
        <v>7</v>
      </c>
      <c r="B5" s="90">
        <v>0.33289264119545492</v>
      </c>
      <c r="C5" s="90">
        <v>0.31867326416750258</v>
      </c>
      <c r="E5" s="91"/>
      <c r="H5" s="92"/>
    </row>
    <row r="6" spans="1:10">
      <c r="A6" t="s">
        <v>8</v>
      </c>
      <c r="B6" s="90">
        <v>0.12985181974389437</v>
      </c>
      <c r="C6" s="90">
        <v>0.11875423048908486</v>
      </c>
    </row>
    <row r="7" spans="1:10">
      <c r="A7" t="s">
        <v>81</v>
      </c>
      <c r="B7" s="90">
        <v>7.7373320573235413E-2</v>
      </c>
      <c r="C7" s="90">
        <v>6.266636055338197E-2</v>
      </c>
    </row>
    <row r="8" spans="1:10">
      <c r="A8" t="s">
        <v>82</v>
      </c>
      <c r="B8" s="90">
        <v>0.10507628586384161</v>
      </c>
      <c r="C8" s="90">
        <v>8.1556860604956719E-2</v>
      </c>
    </row>
    <row r="9" spans="1:10">
      <c r="A9" t="s">
        <v>83</v>
      </c>
      <c r="B9" s="90">
        <v>7.9330640722355308E-2</v>
      </c>
      <c r="C9" s="90">
        <v>6.9671151083655569E-2</v>
      </c>
    </row>
    <row r="10" spans="1:10">
      <c r="A10" t="s">
        <v>95</v>
      </c>
      <c r="B10" s="93">
        <v>4.4746863516842095E-2</v>
      </c>
      <c r="C10" s="93">
        <v>4.6528410974922239E-2</v>
      </c>
    </row>
    <row r="11" spans="1:10">
      <c r="A11" t="s">
        <v>96</v>
      </c>
      <c r="B11" s="90">
        <v>0.127</v>
      </c>
      <c r="C11" s="90">
        <v>0.11733423994</v>
      </c>
    </row>
    <row r="13" spans="1:10">
      <c r="B13" s="78" t="s">
        <v>85</v>
      </c>
    </row>
    <row r="15" spans="1:10" ht="30">
      <c r="C15" s="97">
        <f>B4</f>
        <v>2021</v>
      </c>
      <c r="D15" s="94" t="s">
        <v>96</v>
      </c>
      <c r="E15" s="97">
        <f t="shared" ref="E15:E21" si="0">C4</f>
        <v>2020</v>
      </c>
      <c r="F15" s="94" t="s">
        <v>96</v>
      </c>
    </row>
    <row r="16" spans="1:10">
      <c r="B16" t="s">
        <v>7</v>
      </c>
      <c r="C16" s="95">
        <f t="shared" ref="C16:C21" si="1">B5</f>
        <v>0.33289264119545492</v>
      </c>
      <c r="D16" s="95">
        <f>B11</f>
        <v>0.127</v>
      </c>
      <c r="E16" s="95">
        <f t="shared" si="0"/>
        <v>0.31867326416750258</v>
      </c>
      <c r="F16" s="95">
        <f>C11</f>
        <v>0.11733423994</v>
      </c>
    </row>
    <row r="17" spans="2:6">
      <c r="B17" t="s">
        <v>8</v>
      </c>
      <c r="C17" s="95">
        <f t="shared" si="1"/>
        <v>0.12985181974389437</v>
      </c>
      <c r="D17" s="95">
        <f>B11</f>
        <v>0.127</v>
      </c>
      <c r="E17" s="95">
        <f t="shared" si="0"/>
        <v>0.11875423048908486</v>
      </c>
      <c r="F17" s="95">
        <f>C11</f>
        <v>0.11733423994</v>
      </c>
    </row>
    <row r="18" spans="2:6">
      <c r="B18" t="s">
        <v>81</v>
      </c>
      <c r="C18" s="95">
        <f t="shared" si="1"/>
        <v>7.7373320573235413E-2</v>
      </c>
      <c r="D18" s="95">
        <f>B11</f>
        <v>0.127</v>
      </c>
      <c r="E18" s="95">
        <f t="shared" si="0"/>
        <v>6.266636055338197E-2</v>
      </c>
      <c r="F18" s="95">
        <f>C11</f>
        <v>0.11733423994</v>
      </c>
    </row>
    <row r="19" spans="2:6">
      <c r="B19" t="s">
        <v>82</v>
      </c>
      <c r="C19" s="95">
        <f t="shared" si="1"/>
        <v>0.10507628586384161</v>
      </c>
      <c r="D19" s="95">
        <f>B11</f>
        <v>0.127</v>
      </c>
      <c r="E19" s="95">
        <f t="shared" si="0"/>
        <v>8.1556860604956719E-2</v>
      </c>
      <c r="F19" s="95">
        <f>C11</f>
        <v>0.11733423994</v>
      </c>
    </row>
    <row r="20" spans="2:6">
      <c r="B20" t="s">
        <v>83</v>
      </c>
      <c r="C20" s="95">
        <f t="shared" si="1"/>
        <v>7.9330640722355308E-2</v>
      </c>
      <c r="D20" s="95">
        <f>B11</f>
        <v>0.127</v>
      </c>
      <c r="E20" s="95">
        <f t="shared" si="0"/>
        <v>6.9671151083655569E-2</v>
      </c>
      <c r="F20" s="95">
        <f>C11</f>
        <v>0.11733423994</v>
      </c>
    </row>
    <row r="21" spans="2:6">
      <c r="B21" t="s">
        <v>95</v>
      </c>
      <c r="C21" s="95">
        <f t="shared" si="1"/>
        <v>4.4746863516842095E-2</v>
      </c>
      <c r="D21" s="95">
        <f>B11</f>
        <v>0.127</v>
      </c>
      <c r="E21" s="95">
        <f t="shared" si="0"/>
        <v>4.6528410974922239E-2</v>
      </c>
      <c r="F21" s="95">
        <f>C11</f>
        <v>0.11733423994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17</vt:i4>
      </vt:variant>
    </vt:vector>
  </HeadingPairs>
  <TitlesOfParts>
    <vt:vector size="21" baseType="lpstr">
      <vt:lpstr>Jahr</vt:lpstr>
      <vt:lpstr>DWH</vt:lpstr>
      <vt:lpstr>Diagramm_Ausbildung</vt:lpstr>
      <vt:lpstr>Diagramm_ALQ</vt:lpstr>
      <vt:lpstr>AL_Ausbildung_Jahrbisher_fbaec708a22c4cd595a9c7d73193535e_fbaec708a22c4cd595a9c7d73193535e</vt:lpstr>
      <vt:lpstr>AL_Ausbildung_Jahrbisher_fbaec708a22c4cd595a9c7d73193535e_fbaec708a22c4cd595a9c7d73193535e_Columns</vt:lpstr>
      <vt:lpstr>AL_Ausbildung_Jahrbisher_fbaec708a22c4cd595a9c7d73193535e_fbaec708a22c4cd595a9c7d73193535e_Measure</vt:lpstr>
      <vt:lpstr>AL_Ausbildung_Jahrbisher_fbaec708a22c4cd595a9c7d73193535e_fbaec708a22c4cd595a9c7d73193535e_Rows</vt:lpstr>
      <vt:lpstr>AL_UB_ALQ_Jahrbisher_fbaec708a22c4cd595a9c7d73193535e_fbaec708a22c4cd595a9c7d73193535e</vt:lpstr>
      <vt:lpstr>AL_UB_ALQ_Jahrbisher_fbaec708a22c4cd595a9c7d73193535e_fbaec708a22c4cd595a9c7d73193535e_Columns</vt:lpstr>
      <vt:lpstr>AL_UB_ALQ_Jahrbisher_fbaec708a22c4cd595a9c7d73193535e_fbaec708a22c4cd595a9c7d73193535e_Measure</vt:lpstr>
      <vt:lpstr>AL_UB_ALQ_Jahrbisher_fbaec708a22c4cd595a9c7d73193535e_fbaec708a22c4cd595a9c7d73193535e_Rows</vt:lpstr>
      <vt:lpstr>ALnachAusbildung_Diagramm_Jahrbisher_fbaec708a22c4cd595a9c7d73193535e_fbaec708a22c4cd595a9c7d73193535e</vt:lpstr>
      <vt:lpstr>ALnachAusbildung_Diagramm_Jahrbisher_fbaec708a22c4cd595a9c7d73193535e_fbaec708a22c4cd595a9c7d73193535e_Columns</vt:lpstr>
      <vt:lpstr>ALnachAusbildung_Diagramm_Jahrbisher_fbaec708a22c4cd595a9c7d73193535e_fbaec708a22c4cd595a9c7d73193535e_Measure</vt:lpstr>
      <vt:lpstr>ALnachAusbildung_Diagramm_Jahrbisher_fbaec708a22c4cd595a9c7d73193535e_fbaec708a22c4cd595a9c7d73193535e_Rows</vt:lpstr>
      <vt:lpstr>Jahr!Druckbereich</vt:lpstr>
      <vt:lpstr>OS_Ausbildung_Jahrbisher_fbaec708a22c4cd595a9c7d73193535e_fbaec708a22c4cd595a9c7d73193535e</vt:lpstr>
      <vt:lpstr>OS_Ausbildung_Jahrbisher_fbaec708a22c4cd595a9c7d73193535e_fbaec708a22c4cd595a9c7d73193535e_Columns</vt:lpstr>
      <vt:lpstr>OS_Ausbildung_Jahrbisher_fbaec708a22c4cd595a9c7d73193535e_fbaec708a22c4cd595a9c7d73193535e_Measure</vt:lpstr>
      <vt:lpstr>OS_Ausbildung_Jahrbisher_fbaec708a22c4cd595a9c7d73193535e_fbaec708a22c4cd595a9c7d73193535e_Rows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2022-04-13T08:01:31Z</cp:lastPrinted>
  <dcterms:created xsi:type="dcterms:W3CDTF">2015-09-10T08:54:52Z</dcterms:created>
  <dcterms:modified xsi:type="dcterms:W3CDTF">2022-04-13T08:03:58Z</dcterms:modified>
</cp:coreProperties>
</file>