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2\"/>
    </mc:Choice>
  </mc:AlternateContent>
  <bookViews>
    <workbookView xWindow="360" yWindow="330" windowWidth="25320" windowHeight="11790" firstSheet="1" activeTab="1"/>
  </bookViews>
  <sheets>
    <sheet name="Cognos_Office_Connection_Cache" sheetId="6" state="veryHidden" r:id="rId1"/>
    <sheet name="Jahr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Jahr_fbaec708a22c4cd595a9c7d73193535e_fbaec708a22c4cd595a9c7d73193535e">DWH!$B$12:$E$24</definedName>
    <definedName name="AL_Ausbildung_Jahr_fbaec708a22c4cd595a9c7d73193535e_fbaec708a22c4cd595a9c7d73193535e_Columns">DWH!$B$11:$E$11</definedName>
    <definedName name="AL_Ausbildung_Jahr_fbaec708a22c4cd595a9c7d73193535e_fbaec708a22c4cd595a9c7d73193535e_Measure">DWH!$A$11</definedName>
    <definedName name="AL_Ausbildung_Jahr_fbaec708a22c4cd595a9c7d73193535e_fbaec708a22c4cd595a9c7d73193535e_Rows">DWH!$A$12:$A$24</definedName>
    <definedName name="AL_UB_ALQ_Jahr_fbaec708a22c4cd595a9c7d73193535e_fbaec708a22c4cd595a9c7d73193535e">DWH!$B$4:$I$6</definedName>
    <definedName name="AL_UB_ALQ_Jahr_fbaec708a22c4cd595a9c7d73193535e_fbaec708a22c4cd595a9c7d73193535e_Columns">DWH!$B$3:$I$3</definedName>
    <definedName name="AL_UB_ALQ_Jahr_fbaec708a22c4cd595a9c7d73193535e_fbaec708a22c4cd595a9c7d73193535e_Measure">DWH!$A$3</definedName>
    <definedName name="AL_UB_ALQ_Jahr_fbaec708a22c4cd595a9c7d73193535e_fbaec708a22c4cd595a9c7d73193535e_Rows">DWH!$A$4:$A$6</definedName>
    <definedName name="ALnachAusbildung_Diagramm_Jahr_fbaec708a22c4cd595a9c7d73193535e_fbaec708a22c4cd595a9c7d73193535e">DWH!$C$46:$E$64</definedName>
    <definedName name="ALnachAusbildung_Diagramm_Jahr_fbaec708a22c4cd595a9c7d73193535e_fbaec708a22c4cd595a9c7d73193535e_Columns">DWH!$C$45:$E$45</definedName>
    <definedName name="ALnachAusbildung_Diagramm_Jahr_fbaec708a22c4cd595a9c7d73193535e_fbaec708a22c4cd595a9c7d73193535e_Measure">DWH!$A$45</definedName>
    <definedName name="ALnachAusbildung_Diagramm_Jahr_fbaec708a22c4cd595a9c7d73193535e_fbaec708a22c4cd595a9c7d73193535e_Rows">DWH!$A$46:$B$64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Jahr!$A$1:$E$126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0" hidden="1">"8cca0f15-c80e-48e7-b757-185c27053568"</definedName>
    <definedName name="ID" localSheetId="4" hidden="1">"5e8c1333-66f7-4bd2-a21e-b04f8182258c"</definedName>
    <definedName name="ID" localSheetId="3" hidden="1">"186834db-d9dd-44a0-89a0-266427a05e67"</definedName>
    <definedName name="ID" localSheetId="2" hidden="1">"8c336815-7a3e-4acd-8dc1-ed4bbf3d0f5d"</definedName>
    <definedName name="ID" localSheetId="1" hidden="1">"aad3ba5a-6bf7-44fd-95e4-60df228acb2b"</definedName>
    <definedName name="OS_Ausbildung_Jahr_fbaec708a22c4cd595a9c7d73193535e_fbaec708a22c4cd595a9c7d73193535e">DWH!$B$29:$E$41</definedName>
    <definedName name="OS_Ausbildung_Jahr_fbaec708a22c4cd595a9c7d73193535e_fbaec708a22c4cd595a9c7d73193535e_Columns">DWH!$B$28:$E$28</definedName>
    <definedName name="OS_Ausbildung_Jahr_fbaec708a22c4cd595a9c7d73193535e_fbaec708a22c4cd595a9c7d73193535e_Measure">DWH!$A$28</definedName>
    <definedName name="OS_Ausbildung_Jahr_fbaec708a22c4cd595a9c7d73193535e_fbaec708a22c4cd595a9c7d73193535e_Rows">DWH!$A$29:$A$41</definedName>
  </definedNames>
  <calcPr calcId="162913"/>
</workbook>
</file>

<file path=xl/calcChain.xml><?xml version="1.0" encoding="utf-8"?>
<calcChain xmlns="http://schemas.openxmlformats.org/spreadsheetml/2006/main">
  <c r="F29" i="8" l="1"/>
  <c r="E31" i="5" l="1"/>
  <c r="E32" i="5"/>
  <c r="E33" i="5"/>
  <c r="E34" i="5"/>
  <c r="E35" i="5"/>
  <c r="E36" i="5"/>
  <c r="E37" i="5"/>
  <c r="E38" i="5"/>
  <c r="E39" i="5"/>
  <c r="E40" i="5"/>
  <c r="E41" i="5"/>
  <c r="E30" i="5"/>
  <c r="C31" i="5"/>
  <c r="C32" i="5"/>
  <c r="C33" i="5"/>
  <c r="C34" i="5"/>
  <c r="C35" i="5"/>
  <c r="C36" i="5"/>
  <c r="C37" i="5"/>
  <c r="C38" i="5"/>
  <c r="C39" i="5"/>
  <c r="C40" i="5"/>
  <c r="C41" i="5"/>
  <c r="C30" i="5"/>
  <c r="F12" i="8"/>
  <c r="D19" i="5"/>
  <c r="D20" i="5"/>
  <c r="D18" i="5"/>
  <c r="B19" i="5"/>
  <c r="B20" i="5"/>
  <c r="B18" i="5"/>
  <c r="E16" i="5"/>
  <c r="E17" i="5"/>
  <c r="D16" i="5"/>
  <c r="D17" i="5"/>
  <c r="B16" i="5"/>
  <c r="B17" i="5"/>
  <c r="E15" i="5"/>
  <c r="D15" i="5"/>
  <c r="B15" i="5"/>
  <c r="E13" i="5"/>
  <c r="E14" i="5"/>
  <c r="D13" i="5"/>
  <c r="D14" i="5"/>
  <c r="B13" i="5"/>
  <c r="B14" i="5"/>
  <c r="E12" i="5"/>
  <c r="D12" i="5"/>
  <c r="B12" i="5"/>
  <c r="F13" i="8"/>
  <c r="F14" i="8"/>
  <c r="F15" i="8"/>
  <c r="F16" i="8"/>
  <c r="F17" i="8"/>
  <c r="F18" i="8"/>
  <c r="F19" i="8"/>
  <c r="F20" i="8"/>
  <c r="F21" i="8"/>
  <c r="F22" i="8"/>
  <c r="F23" i="8"/>
  <c r="F24" i="8"/>
  <c r="F30" i="8"/>
  <c r="F31" i="8"/>
  <c r="F32" i="8"/>
  <c r="F33" i="8"/>
  <c r="F34" i="8"/>
  <c r="F35" i="8"/>
  <c r="F36" i="8"/>
  <c r="F37" i="8"/>
  <c r="F38" i="8"/>
  <c r="F39" i="8"/>
  <c r="F40" i="8"/>
  <c r="F41" i="8"/>
  <c r="C15" i="10" l="1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E15" i="10"/>
  <c r="C7" i="9" l="1"/>
  <c r="D7" i="9"/>
  <c r="E7" i="9"/>
  <c r="C50" i="9" s="1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46" i="9" s="1"/>
  <c r="C13" i="9"/>
  <c r="D13" i="9"/>
  <c r="E13" i="9"/>
  <c r="C47" i="9" s="1"/>
  <c r="C14" i="9"/>
  <c r="D14" i="9"/>
  <c r="E14" i="9"/>
  <c r="C48" i="9" s="1"/>
  <c r="C15" i="9"/>
  <c r="D15" i="9"/>
  <c r="E15" i="9"/>
  <c r="C49" i="9" s="1"/>
  <c r="C16" i="9"/>
  <c r="D16" i="9"/>
  <c r="E16" i="9"/>
  <c r="C17" i="9"/>
  <c r="D17" i="9"/>
  <c r="E17" i="9"/>
  <c r="C45" i="9" s="1"/>
  <c r="C18" i="9"/>
  <c r="D18" i="9"/>
  <c r="E18" i="9"/>
  <c r="C44" i="9" s="1"/>
  <c r="C19" i="9"/>
  <c r="D19" i="9"/>
  <c r="E19" i="9"/>
  <c r="C43" i="9" s="1"/>
  <c r="C20" i="9"/>
  <c r="D20" i="9"/>
  <c r="E20" i="9"/>
  <c r="C21" i="9"/>
  <c r="D21" i="9"/>
  <c r="E21" i="9"/>
  <c r="C42" i="9" s="1"/>
  <c r="C22" i="9"/>
  <c r="D22" i="9"/>
  <c r="E22" i="9"/>
  <c r="C41" i="9" s="1"/>
  <c r="C23" i="9"/>
  <c r="D23" i="9"/>
  <c r="E23" i="9"/>
  <c r="C53" i="9" s="1"/>
  <c r="C24" i="9"/>
  <c r="C35" i="9" s="1"/>
  <c r="C27" i="9" s="1"/>
  <c r="D24" i="9"/>
  <c r="E24" i="9"/>
  <c r="E35" i="9" s="1"/>
  <c r="D6" i="9"/>
  <c r="E6" i="9"/>
  <c r="C6" i="9"/>
  <c r="D32" i="9" l="1"/>
  <c r="D35" i="9"/>
  <c r="D27" i="9" s="1"/>
  <c r="D28" i="9"/>
  <c r="C54" i="9"/>
  <c r="D33" i="9"/>
  <c r="C31" i="9"/>
  <c r="C29" i="9"/>
  <c r="C32" i="9"/>
  <c r="C28" i="9"/>
  <c r="C51" i="9"/>
  <c r="C33" i="9"/>
  <c r="C52" i="9"/>
  <c r="D30" i="9"/>
  <c r="D29" i="9"/>
  <c r="C30" i="9"/>
  <c r="E30" i="9"/>
  <c r="E32" i="9"/>
  <c r="E31" i="9"/>
  <c r="D31" i="9"/>
  <c r="E29" i="9"/>
  <c r="E33" i="9"/>
  <c r="E28" i="9"/>
  <c r="D34" i="9" l="1"/>
  <c r="C55" i="9"/>
  <c r="D49" i="9" s="1"/>
  <c r="C34" i="9"/>
  <c r="E34" i="9"/>
  <c r="D47" i="9" l="1"/>
  <c r="D45" i="9"/>
  <c r="D53" i="9"/>
  <c r="D43" i="9"/>
  <c r="D41" i="9"/>
  <c r="D50" i="9"/>
  <c r="D52" i="9"/>
  <c r="D48" i="9"/>
  <c r="D54" i="9"/>
  <c r="D51" i="9"/>
  <c r="D42" i="9"/>
  <c r="D46" i="9"/>
  <c r="D4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B31" i="5"/>
  <c r="B32" i="5"/>
  <c r="B33" i="5"/>
  <c r="B34" i="5"/>
  <c r="B35" i="5"/>
  <c r="B36" i="5"/>
  <c r="B37" i="5"/>
  <c r="B38" i="5"/>
  <c r="B39" i="5"/>
  <c r="B40" i="5"/>
  <c r="B41" i="5"/>
  <c r="B30" i="5"/>
  <c r="B29" i="5"/>
</calcChain>
</file>

<file path=xl/sharedStrings.xml><?xml version="1.0" encoding="utf-8"?>
<sst xmlns="http://schemas.openxmlformats.org/spreadsheetml/2006/main" count="208" uniqueCount="109">
  <si>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</si>
  <si>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</si>
  <si>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</si>
  <si>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</si>
  <si>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</si>
  <si>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</si>
  <si>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</si>
  <si>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</si>
  <si>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</si>
  <si>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</si>
  <si>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</si>
  <si>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</si>
  <si>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</si>
  <si>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</si>
  <si>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</si>
  <si>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</si>
  <si>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</si>
  <si>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</si>
  <si>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</si>
  <si>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</si>
  <si>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</si>
  <si>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</si>
  <si>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</si>
  <si>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</si>
  <si>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</si>
  <si>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</si>
  <si>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</si>
  <si>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</si>
  <si>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</si>
  <si>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</si>
  <si>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</si>
  <si>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</si>
  <si>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</si>
  <si>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</si>
  <si>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</si>
  <si>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</si>
  <si>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 xml:space="preserve">     Universität, Hochschule, Pädagogische 
     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</si>
  <si>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</si>
  <si>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</si>
  <si>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</si>
  <si>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</si>
  <si>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</si>
  <si>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</si>
  <si>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</si>
  <si>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</si>
  <si>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</si>
  <si>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</si>
  <si>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</si>
  <si>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</si>
  <si>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</si>
  <si>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</si>
  <si>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</si>
  <si>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</si>
  <si>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</si>
  <si>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</si>
  <si>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</si>
  <si>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</si>
  <si>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</si>
  <si>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</si>
  <si>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</si>
  <si>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</si>
  <si>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</si>
  <si>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</si>
  <si>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</si>
  <si>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</si>
  <si>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</si>
  <si>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</si>
  <si>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</si>
  <si>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</si>
  <si>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</si>
  <si>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</si>
  <si>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</si>
  <si>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</si>
  <si>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</si>
  <si>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</si>
  <si>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</si>
  <si>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</si>
  <si>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</si>
  <si>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</si>
  <si>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</si>
  <si>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</si>
  <si>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</si>
  <si>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</si>
  <si>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</si>
  <si>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</si>
  <si>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</si>
  <si>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</si>
  <si>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</si>
  <si>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</si>
  <si>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</si>
  <si>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BMASK (Öffentliche Ordner/BMWA/Arbeitslosigkeitsrisiko:Monatsberichte immer erst mit aktuellen Beschäftigtendaten zu verwenden‬)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</si>
  <si>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</si>
  <si>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</si>
  <si>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</si>
  <si>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</si>
  <si>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</si>
  <si>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
Beschäftigte des Jahres) derselben Bildungsebene; die Gliederung der Beschäftigtenbasis nach Bildungsabschluss wurde nach Ergebnissen der Arbeitskräfteerhebung (unselbeständig Erwerbstätige nach LFK) errechnet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</si>
  <si>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</si>
  <si>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</si>
  <si>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</si>
  <si>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</si>
  <si>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</si>
  <si>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2022</t>
  </si>
  <si>
    <t>2021</t>
  </si>
  <si>
    <t>2022  -  2021</t>
  </si>
  <si>
    <t>% Differenz (2022, 2021)</t>
  </si>
  <si>
    <t>47,8% der arbeitslosen Personen hat lediglich Pflichtschulausbildung, 20,9% verfügen über einen Lehrabschluss; in Summe weisen 68,7% aller arbeitslosen Personen maximal Lehrausbildung auf. Personen mit Lehrabschluss sind allerdings im Vorteil: 29,5% der (sofort verfügbaren) offenen Stellen verlangt diese Qualifikation.</t>
  </si>
  <si>
    <t>Bei der differenzierten Betrachtung arbeitsloser Personen nach Geschlecht zeigt sich ein kleiner Unterschied beim Anteil von Personen mit Pflichtschulausbildung (Frauen 46,8%, Männer: 48,5%), jedoch ein deutlicher Unterschie beim Anteil von Personen mit Lehrabschluss: 16,9% der arbeitslosen Frauen, aber 24,0% der arbeitslosen Männer haben eine Lehrausbildung absolviert.</t>
  </si>
  <si>
    <t>Das mit Abstand höchste Arbeitslosigkeitsrisiko haben Personen, die keinen über die Pflichtschule hinausgehenden Bildungsabschluss vorweisen können.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</si>
</sst>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%"/>
    <numFmt numFmtId="170" formatCode="#,##0.0%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sz val="8"/>
      <color theme="1"/>
      <name val="Andale WT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sz val="12"/>
      <color rgb="FF7030A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5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rgb="FF93B1CD"/>
      </left>
      <right style="thin">
        <color rgb="FF608BB4"/>
      </right>
      <top style="thin">
        <color rgb="FF608BB4"/>
      </top>
      <bottom/>
      <diagonal/>
    </border>
  </borders>
  <cellStyleXfs count="279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64" fillId="0" borderId="74" applyNumberFormat="0" applyFill="0" applyProtection="0">
      <alignment horizontal="center" vertical="center"/>
    </xf>
    <xf numFmtId="3" fontId="65" fillId="0" borderId="75" applyFont="0" applyFill="0" applyAlignment="0" applyProtection="0"/>
    <xf numFmtId="3" fontId="65" fillId="0" borderId="75" applyFont="0" applyFill="0" applyAlignment="0" applyProtection="0"/>
    <xf numFmtId="3" fontId="65" fillId="0" borderId="75" applyFont="0" applyFill="0" applyAlignment="0" applyProtection="0"/>
    <xf numFmtId="3" fontId="65" fillId="0" borderId="75" applyFont="0" applyFill="0" applyAlignment="0" applyProtection="0"/>
    <xf numFmtId="3" fontId="65" fillId="0" borderId="75" applyFont="0" applyFill="0" applyAlignment="0" applyProtection="0"/>
    <xf numFmtId="3" fontId="65" fillId="0" borderId="75" applyFont="0" applyFill="0" applyAlignment="0" applyProtection="0"/>
    <xf numFmtId="3" fontId="65" fillId="0" borderId="75" applyFont="0" applyFill="0" applyAlignment="0" applyProtection="0"/>
    <xf numFmtId="3" fontId="65" fillId="0" borderId="75" applyFont="0" applyFill="0" applyAlignment="0" applyProtection="0"/>
    <xf numFmtId="3" fontId="64" fillId="0" borderId="74" applyNumberFormat="0" applyFill="0" applyAlignment="0" applyProtection="0"/>
    <xf numFmtId="0" fontId="64" fillId="0" borderId="74" applyNumberFormat="0" applyFill="0" applyAlignment="0" applyProtection="0"/>
    <xf numFmtId="3" fontId="64" fillId="0" borderId="74" applyNumberFormat="0" applyFill="0" applyAlignment="0" applyProtection="0"/>
    <xf numFmtId="0" fontId="64" fillId="0" borderId="74" applyNumberFormat="0" applyFill="0" applyAlignment="0" applyProtection="0"/>
    <xf numFmtId="0" fontId="64" fillId="0" borderId="74" applyNumberFormat="0" applyFill="0" applyAlignment="0" applyProtection="0"/>
    <xf numFmtId="0" fontId="64" fillId="0" borderId="74" applyNumberFormat="0" applyFill="0" applyAlignment="0" applyProtection="0"/>
    <xf numFmtId="0" fontId="64" fillId="0" borderId="74" applyNumberFormat="0" applyFill="0" applyAlignment="0" applyProtection="0"/>
    <xf numFmtId="0" fontId="64" fillId="0" borderId="74" applyNumberFormat="0" applyFill="0" applyAlignment="0" applyProtection="0"/>
    <xf numFmtId="3" fontId="65" fillId="0" borderId="0" applyNumberFormat="0" applyBorder="0" applyAlignment="0" applyProtection="0"/>
    <xf numFmtId="3" fontId="65" fillId="0" borderId="0" applyNumberFormat="0" applyBorder="0" applyAlignment="0" applyProtection="0"/>
    <xf numFmtId="3" fontId="65" fillId="0" borderId="0" applyNumberFormat="0" applyBorder="0" applyAlignment="0" applyProtection="0"/>
    <xf numFmtId="3" fontId="65" fillId="0" borderId="0" applyNumberFormat="0" applyBorder="0" applyAlignment="0" applyProtection="0"/>
    <xf numFmtId="3" fontId="65" fillId="0" borderId="0" applyNumberFormat="0" applyBorder="0" applyAlignment="0" applyProtection="0"/>
    <xf numFmtId="3" fontId="65" fillId="0" borderId="75" applyNumberFormat="0" applyBorder="0" applyAlignment="0" applyProtection="0"/>
    <xf numFmtId="3" fontId="65" fillId="0" borderId="75" applyNumberFormat="0" applyBorder="0" applyAlignment="0" applyProtection="0"/>
    <xf numFmtId="3" fontId="65" fillId="0" borderId="75" applyNumberFormat="0" applyBorder="0" applyAlignment="0" applyProtection="0"/>
    <xf numFmtId="0" fontId="65" fillId="0" borderId="75" applyNumberFormat="0" applyFill="0" applyAlignment="0" applyProtection="0"/>
    <xf numFmtId="0" fontId="65" fillId="0" borderId="75" applyNumberFormat="0" applyFill="0" applyAlignment="0" applyProtection="0"/>
    <xf numFmtId="3" fontId="66" fillId="0" borderId="75"/>
    <xf numFmtId="3" fontId="67" fillId="0" borderId="75"/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</cellStyleXfs>
  <cellXfs count="203">
    <xf numFmtId="0" fontId="0" fillId="0" borderId="0" xfId="0"/>
    <xf numFmtId="0" fontId="28" fillId="41" borderId="14" xfId="259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3" fillId="0" borderId="35" xfId="0" applyFont="1" applyFill="1" applyBorder="1" applyAlignment="1">
      <alignment horizontal="center"/>
    </xf>
    <xf numFmtId="0" fontId="38" fillId="0" borderId="35" xfId="0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0" fillId="45" borderId="0" xfId="0" applyFill="1" applyAlignment="1">
      <alignment horizontal="center"/>
    </xf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3" fontId="51" fillId="0" borderId="66" xfId="0" applyNumberFormat="1" applyFont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2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3" fillId="0" borderId="0" xfId="0" applyNumberFormat="1" applyFont="1" applyFill="1" applyBorder="1" applyAlignment="1">
      <alignment vertical="top" wrapText="1"/>
    </xf>
    <xf numFmtId="3" fontId="53" fillId="0" borderId="0" xfId="0" applyNumberFormat="1" applyFont="1" applyFill="1" applyBorder="1" applyAlignment="1">
      <alignment horizontal="right" vertical="top"/>
    </xf>
    <xf numFmtId="165" fontId="54" fillId="0" borderId="0" xfId="0" applyNumberFormat="1" applyFont="1"/>
    <xf numFmtId="3" fontId="55" fillId="0" borderId="0" xfId="0" applyNumberFormat="1" applyFont="1" applyAlignment="1">
      <alignment wrapText="1"/>
    </xf>
    <xf numFmtId="3" fontId="54" fillId="0" borderId="0" xfId="0" applyNumberFormat="1" applyFont="1" applyAlignment="1">
      <alignment wrapText="1"/>
    </xf>
    <xf numFmtId="0" fontId="56" fillId="0" borderId="0" xfId="0" applyFont="1"/>
    <xf numFmtId="0" fontId="57" fillId="0" borderId="0" xfId="0" applyFont="1" applyBorder="1" applyAlignment="1">
      <alignment horizontal="center"/>
    </xf>
    <xf numFmtId="0" fontId="57" fillId="0" borderId="67" xfId="0" applyFont="1" applyBorder="1"/>
    <xf numFmtId="0" fontId="57" fillId="0" borderId="68" xfId="0" applyFont="1" applyBorder="1" applyAlignment="1">
      <alignment horizontal="center"/>
    </xf>
    <xf numFmtId="3" fontId="0" fillId="0" borderId="0" xfId="0" applyNumberFormat="1" applyBorder="1"/>
    <xf numFmtId="165" fontId="57" fillId="0" borderId="0" xfId="0" applyNumberFormat="1" applyFont="1" applyBorder="1"/>
    <xf numFmtId="0" fontId="57" fillId="0" borderId="69" xfId="0" applyFont="1" applyBorder="1"/>
    <xf numFmtId="3" fontId="57" fillId="0" borderId="0" xfId="0" applyNumberFormat="1" applyFont="1" applyBorder="1"/>
    <xf numFmtId="0" fontId="57" fillId="0" borderId="70" xfId="0" applyFont="1" applyBorder="1"/>
    <xf numFmtId="3" fontId="57" fillId="0" borderId="71" xfId="0" applyNumberFormat="1" applyFont="1" applyBorder="1"/>
    <xf numFmtId="3" fontId="54" fillId="0" borderId="0" xfId="0" applyNumberFormat="1" applyFont="1"/>
    <xf numFmtId="0" fontId="0" fillId="0" borderId="0" xfId="0" applyFill="1"/>
    <xf numFmtId="165" fontId="1" fillId="0" borderId="72" xfId="1" applyNumberFormat="1" applyFont="1" applyBorder="1"/>
    <xf numFmtId="0" fontId="58" fillId="0" borderId="0" xfId="0" applyFont="1"/>
    <xf numFmtId="0" fontId="59" fillId="0" borderId="0" xfId="0" applyFont="1"/>
    <xf numFmtId="165" fontId="1" fillId="0" borderId="36" xfId="1" applyNumberFormat="1" applyFont="1" applyBorder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0" fontId="0" fillId="0" borderId="0" xfId="0" applyNumberFormat="1"/>
    <xf numFmtId="0" fontId="48" fillId="0" borderId="0" xfId="0" applyNumberFormat="1" applyFont="1" applyAlignment="1">
      <alignment horizontal="center"/>
    </xf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2" fillId="0" borderId="0" xfId="0" applyFont="1" applyBorder="1"/>
    <xf numFmtId="0" fontId="36" fillId="0" borderId="0" xfId="0" applyFont="1" applyBorder="1" applyAlignment="1">
      <alignment horizontal="centerContinuous"/>
    </xf>
    <xf numFmtId="168" fontId="45" fillId="0" borderId="73" xfId="0" applyNumberFormat="1" applyFont="1" applyBorder="1"/>
    <xf numFmtId="0" fontId="63" fillId="0" borderId="0" xfId="0" applyFont="1" applyBorder="1"/>
    <xf numFmtId="0" fontId="0" fillId="0" borderId="0" xfId="0" applyFont="1" applyFill="1" applyBorder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0" fontId="38" fillId="0" borderId="0" xfId="0" applyFont="1" applyFill="1" applyBorder="1" applyAlignment="1">
      <alignment horizontal="center"/>
    </xf>
    <xf numFmtId="0" fontId="28" fillId="40" borderId="0" xfId="260">
      <alignment horizontal="left" vertical="center"/>
    </xf>
    <xf numFmtId="0" fontId="28" fillId="41" borderId="17" xfId="259" applyBorder="1">
      <alignment horizontal="left" vertical="top"/>
    </xf>
    <xf numFmtId="0" fontId="28" fillId="41" borderId="38" xfId="259" applyBorder="1">
      <alignment horizontal="left" vertical="top"/>
    </xf>
    <xf numFmtId="0" fontId="41" fillId="41" borderId="41" xfId="258" applyBorder="1">
      <alignment horizontal="left" vertical="top"/>
    </xf>
    <xf numFmtId="0" fontId="41" fillId="41" borderId="45" xfId="258" applyBorder="1">
      <alignment horizontal="left" vertical="top"/>
    </xf>
    <xf numFmtId="0" fontId="28" fillId="41" borderId="46" xfId="259" applyBorder="1">
      <alignment horizontal="left" vertical="top"/>
    </xf>
    <xf numFmtId="0" fontId="41" fillId="41" borderId="76" xfId="258" applyBorder="1">
      <alignment horizontal="left" vertical="top"/>
    </xf>
    <xf numFmtId="3" fontId="28" fillId="40" borderId="39" xfId="261" applyNumberFormat="1" applyBorder="1">
      <alignment horizontal="right" vertical="top"/>
    </xf>
    <xf numFmtId="3" fontId="28" fillId="40" borderId="40" xfId="261" applyNumberFormat="1" applyBorder="1">
      <alignment horizontal="right" vertical="top"/>
    </xf>
    <xf numFmtId="3" fontId="28" fillId="40" borderId="43" xfId="261" applyNumberFormat="1" applyBorder="1">
      <alignment horizontal="right" vertical="top"/>
    </xf>
    <xf numFmtId="3" fontId="28" fillId="40" borderId="44" xfId="261" applyNumberFormat="1" applyBorder="1">
      <alignment horizontal="right" vertical="top"/>
    </xf>
    <xf numFmtId="169" fontId="28" fillId="40" borderId="43" xfId="261" applyNumberFormat="1" applyBorder="1">
      <alignment horizontal="right" vertical="top"/>
    </xf>
    <xf numFmtId="169" fontId="28" fillId="40" borderId="44" xfId="261" applyNumberFormat="1" applyBorder="1">
      <alignment horizontal="right" vertical="top"/>
    </xf>
    <xf numFmtId="3" fontId="28" fillId="40" borderId="47" xfId="261" applyNumberFormat="1" applyBorder="1">
      <alignment horizontal="right" vertical="top"/>
    </xf>
    <xf numFmtId="170" fontId="28" fillId="40" borderId="47" xfId="261" applyNumberFormat="1" applyBorder="1">
      <alignment horizontal="right" vertical="top"/>
    </xf>
    <xf numFmtId="170" fontId="28" fillId="40" borderId="44" xfId="261" applyNumberFormat="1" applyBorder="1">
      <alignment horizontal="right" vertical="top"/>
    </xf>
    <xf numFmtId="170" fontId="28" fillId="40" borderId="42" xfId="261" applyNumberFormat="1" applyBorder="1">
      <alignment horizontal="right" vertical="top"/>
    </xf>
    <xf numFmtId="170" fontId="28" fillId="40" borderId="20" xfId="261" applyNumberFormat="1" applyBorder="1">
      <alignment horizontal="right" vertical="top"/>
    </xf>
    <xf numFmtId="0" fontId="29" fillId="40" borderId="11" xfId="262" applyBorder="1">
      <alignment horizontal="center" vertical="top"/>
    </xf>
    <xf numFmtId="0" fontId="28" fillId="41" borderId="37" xfId="263" applyBorder="1">
      <alignment horizontal="left" vertical="top"/>
    </xf>
    <xf numFmtId="0" fontId="28" fillId="41" borderId="16" xfId="263" applyBorder="1">
      <alignment horizontal="left" vertical="top"/>
    </xf>
    <xf numFmtId="0" fontId="28" fillId="41" borderId="17" xfId="263" applyBorder="1">
      <alignment horizontal="left" vertical="top"/>
    </xf>
    <xf numFmtId="0" fontId="29" fillId="42" borderId="16" xfId="264" applyBorder="1">
      <alignment horizontal="left" vertical="top"/>
    </xf>
    <xf numFmtId="0" fontId="28" fillId="41" borderId="12" xfId="263" applyBorder="1">
      <alignment horizontal="left" vertical="top"/>
    </xf>
    <xf numFmtId="0" fontId="28" fillId="41" borderId="15" xfId="263" applyBorder="1">
      <alignment horizontal="left" vertical="top"/>
    </xf>
    <xf numFmtId="0" fontId="28" fillId="41" borderId="38" xfId="263" applyBorder="1">
      <alignment horizontal="left" vertical="top"/>
    </xf>
    <xf numFmtId="0" fontId="28" fillId="41" borderId="18" xfId="263" applyBorder="1">
      <alignment horizontal="left" vertical="top"/>
    </xf>
    <xf numFmtId="0" fontId="29" fillId="44" borderId="13" xfId="265" applyBorder="1">
      <alignment horizontal="left" vertical="top"/>
    </xf>
    <xf numFmtId="0" fontId="29" fillId="44" borderId="17" xfId="265" applyBorder="1">
      <alignment horizontal="left" vertical="top"/>
    </xf>
    <xf numFmtId="0" fontId="29" fillId="42" borderId="15" xfId="264" applyBorder="1">
      <alignment horizontal="left" vertical="top"/>
    </xf>
    <xf numFmtId="3" fontId="28" fillId="40" borderId="26" xfId="266" applyNumberFormat="1" applyBorder="1">
      <alignment horizontal="right" vertical="top"/>
    </xf>
    <xf numFmtId="3" fontId="28" fillId="40" borderId="19" xfId="266" applyNumberFormat="1" applyBorder="1">
      <alignment horizontal="right" vertical="top"/>
    </xf>
    <xf numFmtId="3" fontId="29" fillId="44" borderId="56" xfId="268" applyNumberFormat="1" applyBorder="1">
      <alignment horizontal="right" vertical="top"/>
    </xf>
    <xf numFmtId="3" fontId="28" fillId="40" borderId="49" xfId="266" applyNumberFormat="1" applyBorder="1">
      <alignment horizontal="right" vertical="top"/>
    </xf>
    <xf numFmtId="3" fontId="29" fillId="44" borderId="54" xfId="268" applyNumberFormat="1" applyBorder="1">
      <alignment horizontal="right" vertical="top"/>
    </xf>
    <xf numFmtId="3" fontId="29" fillId="44" borderId="58" xfId="268" applyNumberFormat="1" applyBorder="1">
      <alignment horizontal="right" vertical="top"/>
    </xf>
    <xf numFmtId="3" fontId="29" fillId="44" borderId="60" xfId="268" applyNumberFormat="1" applyBorder="1">
      <alignment horizontal="right" vertical="top"/>
    </xf>
    <xf numFmtId="3" fontId="29" fillId="42" borderId="61" xfId="267" applyNumberFormat="1" applyBorder="1">
      <alignment horizontal="right" vertical="top"/>
    </xf>
    <xf numFmtId="3" fontId="28" fillId="40" borderId="47" xfId="266" applyNumberFormat="1" applyBorder="1">
      <alignment horizontal="right" vertical="top"/>
    </xf>
    <xf numFmtId="3" fontId="28" fillId="40" borderId="44" xfId="266" applyNumberFormat="1" applyBorder="1">
      <alignment horizontal="right" vertical="top"/>
    </xf>
    <xf numFmtId="3" fontId="29" fillId="44" borderId="57" xfId="268" applyNumberFormat="1" applyBorder="1">
      <alignment horizontal="right" vertical="top"/>
    </xf>
    <xf numFmtId="3" fontId="28" fillId="40" borderId="53" xfId="266" applyNumberFormat="1" applyBorder="1">
      <alignment horizontal="right" vertical="top"/>
    </xf>
    <xf numFmtId="3" fontId="29" fillId="44" borderId="55" xfId="268" applyNumberFormat="1" applyBorder="1">
      <alignment horizontal="right" vertical="top"/>
    </xf>
    <xf numFmtId="3" fontId="29" fillId="44" borderId="59" xfId="268" applyNumberFormat="1" applyBorder="1">
      <alignment horizontal="right" vertical="top"/>
    </xf>
    <xf numFmtId="3" fontId="29" fillId="44" borderId="62" xfId="268" applyNumberFormat="1" applyBorder="1">
      <alignment horizontal="right" vertical="top"/>
    </xf>
    <xf numFmtId="3" fontId="29" fillId="42" borderId="63" xfId="267" applyNumberFormat="1" applyBorder="1">
      <alignment horizontal="right" vertical="top"/>
    </xf>
    <xf numFmtId="3" fontId="29" fillId="42" borderId="64" xfId="267" applyNumberFormat="1" applyBorder="1">
      <alignment horizontal="right" vertical="top"/>
    </xf>
    <xf numFmtId="3" fontId="29" fillId="42" borderId="65" xfId="267" applyNumberFormat="1" applyBorder="1">
      <alignment horizontal="right" vertical="top"/>
    </xf>
    <xf numFmtId="3" fontId="29" fillId="42" borderId="59" xfId="267" applyNumberFormat="1" applyBorder="1">
      <alignment horizontal="right" vertical="top"/>
    </xf>
    <xf numFmtId="0" fontId="28" fillId="41" borderId="17" xfId="270" applyBorder="1">
      <alignment horizontal="left" vertical="top"/>
    </xf>
    <xf numFmtId="0" fontId="29" fillId="40" borderId="23" xfId="269" applyBorder="1">
      <alignment horizontal="center" vertical="top"/>
    </xf>
    <xf numFmtId="0" fontId="28" fillId="41" borderId="15" xfId="270" applyBorder="1">
      <alignment horizontal="left" vertical="top"/>
    </xf>
    <xf numFmtId="0" fontId="28" fillId="41" borderId="18" xfId="270" applyBorder="1">
      <alignment horizontal="left" vertical="top"/>
    </xf>
    <xf numFmtId="0" fontId="28" fillId="41" borderId="24" xfId="270" applyBorder="1">
      <alignment horizontal="left" vertical="top"/>
    </xf>
    <xf numFmtId="0" fontId="28" fillId="41" borderId="25" xfId="270" applyBorder="1">
      <alignment horizontal="left" vertical="top"/>
    </xf>
    <xf numFmtId="0" fontId="29" fillId="42" borderId="18" xfId="271" applyBorder="1">
      <alignment horizontal="left" vertical="top"/>
    </xf>
    <xf numFmtId="3" fontId="28" fillId="40" borderId="26" xfId="272" applyNumberFormat="1" applyBorder="1">
      <alignment horizontal="right" vertical="top"/>
    </xf>
    <xf numFmtId="3" fontId="28" fillId="40" borderId="19" xfId="272" applyNumberFormat="1" applyBorder="1">
      <alignment horizontal="right" vertical="top"/>
    </xf>
    <xf numFmtId="3" fontId="28" fillId="40" borderId="21" xfId="272" applyNumberFormat="1" applyBorder="1">
      <alignment horizontal="right" vertical="top"/>
    </xf>
    <xf numFmtId="3" fontId="29" fillId="42" borderId="48" xfId="273" applyNumberFormat="1" applyBorder="1">
      <alignment horizontal="right" vertical="top"/>
    </xf>
    <xf numFmtId="3" fontId="28" fillId="40" borderId="50" xfId="272" applyNumberFormat="1" applyBorder="1">
      <alignment horizontal="right" vertical="top"/>
    </xf>
    <xf numFmtId="3" fontId="28" fillId="40" borderId="40" xfId="272" applyNumberFormat="1" applyBorder="1">
      <alignment horizontal="right" vertical="top"/>
    </xf>
    <xf numFmtId="3" fontId="28" fillId="40" borderId="27" xfId="272" applyNumberFormat="1" applyBorder="1">
      <alignment horizontal="right" vertical="top"/>
    </xf>
    <xf numFmtId="3" fontId="28" fillId="40" borderId="20" xfId="272" applyNumberFormat="1" applyBorder="1">
      <alignment horizontal="right" vertical="top"/>
    </xf>
    <xf numFmtId="3" fontId="28" fillId="40" borderId="22" xfId="272" applyNumberFormat="1" applyBorder="1">
      <alignment horizontal="right" vertical="top"/>
    </xf>
    <xf numFmtId="3" fontId="29" fillId="42" borderId="51" xfId="273" applyNumberFormat="1" applyBorder="1">
      <alignment horizontal="right" vertical="top"/>
    </xf>
    <xf numFmtId="3" fontId="28" fillId="40" borderId="53" xfId="272" applyNumberFormat="1" applyBorder="1">
      <alignment horizontal="right" vertical="top"/>
    </xf>
    <xf numFmtId="3" fontId="28" fillId="40" borderId="44" xfId="272" applyNumberFormat="1" applyBorder="1">
      <alignment horizontal="right" vertical="top"/>
    </xf>
    <xf numFmtId="169" fontId="28" fillId="40" borderId="27" xfId="272" applyNumberFormat="1" applyBorder="1">
      <alignment horizontal="right" vertical="top"/>
    </xf>
    <xf numFmtId="169" fontId="28" fillId="40" borderId="20" xfId="272" applyNumberFormat="1" applyBorder="1">
      <alignment horizontal="right" vertical="top"/>
    </xf>
    <xf numFmtId="169" fontId="28" fillId="40" borderId="22" xfId="272" applyNumberFormat="1" applyBorder="1">
      <alignment horizontal="right" vertical="top"/>
    </xf>
    <xf numFmtId="169" fontId="29" fillId="42" borderId="51" xfId="273" applyNumberFormat="1" applyBorder="1">
      <alignment horizontal="right" vertical="top"/>
    </xf>
    <xf numFmtId="169" fontId="28" fillId="40" borderId="52" xfId="272" applyNumberFormat="1" applyBorder="1">
      <alignment horizontal="right" vertical="top"/>
    </xf>
    <xf numFmtId="0" fontId="28" fillId="41" borderId="17" xfId="275" applyBorder="1">
      <alignment horizontal="left" vertical="top"/>
    </xf>
    <xf numFmtId="0" fontId="29" fillId="40" borderId="23" xfId="274" applyBorder="1">
      <alignment horizontal="center" vertical="top"/>
    </xf>
    <xf numFmtId="0" fontId="28" fillId="41" borderId="15" xfId="275" applyBorder="1">
      <alignment horizontal="left" vertical="top"/>
    </xf>
    <xf numFmtId="0" fontId="28" fillId="41" borderId="18" xfId="275" applyBorder="1">
      <alignment horizontal="left" vertical="top"/>
    </xf>
    <xf numFmtId="0" fontId="28" fillId="41" borderId="24" xfId="275" applyBorder="1">
      <alignment horizontal="left" vertical="top"/>
    </xf>
    <xf numFmtId="0" fontId="28" fillId="41" borderId="25" xfId="275" applyBorder="1">
      <alignment horizontal="left" vertical="top"/>
    </xf>
    <xf numFmtId="0" fontId="29" fillId="42" borderId="18" xfId="276" applyBorder="1">
      <alignment horizontal="left" vertical="top"/>
    </xf>
    <xf numFmtId="3" fontId="28" fillId="40" borderId="26" xfId="277" applyNumberFormat="1" applyBorder="1">
      <alignment horizontal="right" vertical="top"/>
    </xf>
    <xf numFmtId="3" fontId="28" fillId="40" borderId="19" xfId="277" applyNumberFormat="1" applyBorder="1">
      <alignment horizontal="right" vertical="top"/>
    </xf>
    <xf numFmtId="3" fontId="28" fillId="40" borderId="21" xfId="277" applyNumberFormat="1" applyBorder="1">
      <alignment horizontal="right" vertical="top"/>
    </xf>
    <xf numFmtId="3" fontId="29" fillId="42" borderId="48" xfId="278" applyNumberFormat="1" applyBorder="1">
      <alignment horizontal="right" vertical="top"/>
    </xf>
    <xf numFmtId="3" fontId="28" fillId="40" borderId="50" xfId="277" applyNumberFormat="1" applyBorder="1">
      <alignment horizontal="right" vertical="top"/>
    </xf>
    <xf numFmtId="3" fontId="28" fillId="40" borderId="40" xfId="277" applyNumberFormat="1" applyBorder="1">
      <alignment horizontal="right" vertical="top"/>
    </xf>
    <xf numFmtId="3" fontId="28" fillId="40" borderId="27" xfId="277" applyNumberFormat="1" applyBorder="1">
      <alignment horizontal="right" vertical="top"/>
    </xf>
    <xf numFmtId="3" fontId="28" fillId="40" borderId="20" xfId="277" applyNumberFormat="1" applyBorder="1">
      <alignment horizontal="right" vertical="top"/>
    </xf>
    <xf numFmtId="3" fontId="28" fillId="40" borderId="22" xfId="277" applyNumberFormat="1" applyBorder="1">
      <alignment horizontal="right" vertical="top"/>
    </xf>
    <xf numFmtId="3" fontId="29" fillId="42" borderId="51" xfId="278" applyNumberFormat="1" applyBorder="1">
      <alignment horizontal="right" vertical="top"/>
    </xf>
    <xf numFmtId="3" fontId="28" fillId="40" borderId="53" xfId="277" applyNumberFormat="1" applyBorder="1">
      <alignment horizontal="right" vertical="top"/>
    </xf>
    <xf numFmtId="3" fontId="28" fillId="40" borderId="44" xfId="277" applyNumberFormat="1" applyBorder="1">
      <alignment horizontal="right" vertical="top"/>
    </xf>
    <xf numFmtId="169" fontId="28" fillId="40" borderId="27" xfId="277" applyNumberFormat="1" applyBorder="1">
      <alignment horizontal="right" vertical="top"/>
    </xf>
    <xf numFmtId="169" fontId="28" fillId="40" borderId="20" xfId="277" applyNumberFormat="1" applyBorder="1">
      <alignment horizontal="right" vertical="top"/>
    </xf>
    <xf numFmtId="169" fontId="28" fillId="40" borderId="22" xfId="277" applyNumberFormat="1" applyBorder="1">
      <alignment horizontal="right" vertical="top"/>
    </xf>
    <xf numFmtId="169" fontId="29" fillId="42" borderId="51" xfId="278" applyNumberFormat="1" applyBorder="1">
      <alignment horizontal="right" vertical="top"/>
    </xf>
    <xf numFmtId="169" fontId="28" fillId="40" borderId="52" xfId="277" applyNumberFormat="1" applyBorder="1">
      <alignment horizontal="right" vertical="top"/>
    </xf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279">
    <cellStyle name="_Rid_1_S34" xfId="75"/>
    <cellStyle name="_Rid_1_S36" xfId="77"/>
    <cellStyle name="_Rid_1_S38" xfId="76"/>
    <cellStyle name="_Rid_1_S43_S42" xfId="78"/>
    <cellStyle name="_Rid_1_S45_S44" xfId="79"/>
    <cellStyle name="_Rid_123_S27" xfId="260"/>
    <cellStyle name="_Rid_123_S28" xfId="259"/>
    <cellStyle name="_Rid_123_S29" xfId="258"/>
    <cellStyle name="_Rid_123_S40_S39" xfId="261"/>
    <cellStyle name="_Rid_126_S17" xfId="262"/>
    <cellStyle name="_Rid_126_S18" xfId="263"/>
    <cellStyle name="_Rid_126_S19" xfId="264"/>
    <cellStyle name="_Rid_126_S26_S25" xfId="266"/>
    <cellStyle name="_Rid_126_S28_S27" xfId="267"/>
    <cellStyle name="_Rid_126_S31" xfId="265"/>
    <cellStyle name="_Rid_126_S33_S32" xfId="268"/>
    <cellStyle name="_Rid_127_S21" xfId="269"/>
    <cellStyle name="_Rid_127_S22" xfId="270"/>
    <cellStyle name="_Rid_127_S27_S26" xfId="272"/>
    <cellStyle name="_Rid_127_S35" xfId="271"/>
    <cellStyle name="_Rid_127_S37_S36" xfId="273"/>
    <cellStyle name="_Rid_128_S26" xfId="274"/>
    <cellStyle name="_Rid_128_S27" xfId="275"/>
    <cellStyle name="_Rid_128_S32_S31" xfId="277"/>
    <cellStyle name="_Rid_128_S40" xfId="276"/>
    <cellStyle name="_Rid_128_S42_S41" xfId="278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AF Column - IBM Cognos" xfId="229"/>
    <cellStyle name="AF Data - IBM Cognos" xfId="230"/>
    <cellStyle name="AF Data 0 - IBM Cognos" xfId="231"/>
    <cellStyle name="AF Data 1 - IBM Cognos" xfId="232"/>
    <cellStyle name="AF Data 2 - IBM Cognos" xfId="233"/>
    <cellStyle name="AF Data 3 - IBM Cognos" xfId="234"/>
    <cellStyle name="AF Data 4 - IBM Cognos" xfId="235"/>
    <cellStyle name="AF Data 5 - IBM Cognos" xfId="236"/>
    <cellStyle name="AF Data Leaf - IBM Cognos" xfId="237"/>
    <cellStyle name="AF Header - IBM Cognos" xfId="238"/>
    <cellStyle name="AF Header 0 - IBM Cognos" xfId="239"/>
    <cellStyle name="AF Header 1 - IBM Cognos" xfId="240"/>
    <cellStyle name="AF Header 2 - IBM Cognos" xfId="241"/>
    <cellStyle name="AF Header 3 - IBM Cognos" xfId="242"/>
    <cellStyle name="AF Header 4 - IBM Cognos" xfId="243"/>
    <cellStyle name="AF Header 5 - IBM Cognos" xfId="244"/>
    <cellStyle name="AF Header Leaf - IBM Cognos" xfId="245"/>
    <cellStyle name="AF Row - IBM Cognos" xfId="246"/>
    <cellStyle name="AF Row 0 - IBM Cognos" xfId="247"/>
    <cellStyle name="AF Row 1 - IBM Cognos" xfId="248"/>
    <cellStyle name="AF Row 2 - IBM Cognos" xfId="249"/>
    <cellStyle name="AF Row 3 - IBM Cognos" xfId="250"/>
    <cellStyle name="AF Row 4 - IBM Cognos" xfId="251"/>
    <cellStyle name="AF Row 5 - IBM Cognos" xfId="252"/>
    <cellStyle name="AF Row Leaf - IBM Cognos" xfId="253"/>
    <cellStyle name="AF Subnm - IBM Cognos" xfId="254"/>
    <cellStyle name="AF Title - IBM Cognos" xfId="255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Berechnung 2" xfId="30"/>
    <cellStyle name="Calculated Column - IBM Cognos" xfId="67"/>
    <cellStyle name="Calculated Column Name - IBM Cognos" xfId="65"/>
    <cellStyle name="Calculated Row - IBM Cognos" xfId="68"/>
    <cellStyle name="Calculated Row Name - IBM Cognos" xfId="66"/>
    <cellStyle name="Column Name - IBM Cognos" xfId="53"/>
    <cellStyle name="Column Template - IBM Cognos" xfId="56"/>
    <cellStyle name="Differs From Base - IBM Cognos" xfId="74"/>
    <cellStyle name="Edit - IBM Cognos" xfId="256"/>
    <cellStyle name="Eingabe 2" xfId="31"/>
    <cellStyle name="Ergebnis 2" xfId="32"/>
    <cellStyle name="Erklärender Text 2" xfId="33"/>
    <cellStyle name="Formula - IBM Cognos" xfId="257"/>
    <cellStyle name="Group Name - IBM Cognos" xfId="64"/>
    <cellStyle name="Gut 2" xfId="34"/>
    <cellStyle name="Hold Values - IBM Cognos" xfId="70"/>
    <cellStyle name="List Name - IBM Cognos" xfId="63"/>
    <cellStyle name="Locked - IBM Cognos" xfId="73"/>
    <cellStyle name="Measure - IBM Cognos" xfId="57"/>
    <cellStyle name="Measure Header - IBM Cognos" xfId="58"/>
    <cellStyle name="Measure Name - IBM Cognos" xfId="59"/>
    <cellStyle name="Measure Summary - IBM Cognos" xfId="60"/>
    <cellStyle name="Measure Summary TM1 - IBM Cognos" xfId="62"/>
    <cellStyle name="Measure Template - IBM Cognos" xfId="61"/>
    <cellStyle name="More - IBM Cognos" xfId="69"/>
    <cellStyle name="Neutral 2" xfId="35"/>
    <cellStyle name="Notiz 2" xfId="36"/>
    <cellStyle name="Pending Change - IBM Cognos" xfId="71"/>
    <cellStyle name="Prozent" xfId="1" builtinId="5"/>
    <cellStyle name="Prozent 2" xfId="2"/>
    <cellStyle name="Row Name - IBM Cognos" xfId="49"/>
    <cellStyle name="Row Template - IBM Cognos" xfId="52"/>
    <cellStyle name="Schlecht 2" xfId="37"/>
    <cellStyle name="Standard" xfId="0" builtinId="0" customBuiltin="1"/>
    <cellStyle name="Standard 2" xfId="3"/>
    <cellStyle name="Standard 29" xfId="38"/>
    <cellStyle name="Standard 29 2" xfId="39"/>
    <cellStyle name="Standard 3" xfId="40"/>
    <cellStyle name="Standard 4" xfId="41"/>
    <cellStyle name="Summary Column Name - IBM Cognos" xfId="54"/>
    <cellStyle name="Summary Column Name TM1 - IBM Cognos" xfId="55"/>
    <cellStyle name="Summary Row Name - IBM Cognos" xfId="50"/>
    <cellStyle name="Summary Row Name TM1 - IBM Cognos" xfId="51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Verknüpfte Zelle 2" xfId="46"/>
    <cellStyle name="Währung 2" xfId="4"/>
    <cellStyle name="Warnender Text 2" xfId="47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44.786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0.46816515639246153</c:v>
                </c:pt>
                <c:pt idx="1">
                  <c:v>0.16858567627411955</c:v>
                </c:pt>
                <c:pt idx="2">
                  <c:v>5.3324153843291339E-2</c:v>
                </c:pt>
                <c:pt idx="3">
                  <c:v>9.4940736468005202E-2</c:v>
                </c:pt>
                <c:pt idx="4">
                  <c:v>6.9028524645070102E-2</c:v>
                </c:pt>
                <c:pt idx="5">
                  <c:v>0.14378430679344298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76-4395-8054-5E875B40AA43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60.062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0.48472975297885001</c:v>
                </c:pt>
                <c:pt idx="1">
                  <c:v>0.23965657899848447</c:v>
                </c:pt>
                <c:pt idx="2">
                  <c:v>3.7361185879114495E-2</c:v>
                </c:pt>
                <c:pt idx="3">
                  <c:v>8.1214238541071321E-2</c:v>
                </c:pt>
                <c:pt idx="4">
                  <c:v>6.0528783985526184E-2</c:v>
                </c:pt>
                <c:pt idx="5">
                  <c:v>9.3634668427800105E-2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76-4395-8054-5E875B40A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41198592"/>
        <c:axId val="241200128"/>
      </c:barChart>
      <c:catAx>
        <c:axId val="241198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241200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200128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241198592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30-4614-BD0C-79AFD625ECC4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30-4614-BD0C-79AFD625ECC4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30-4614-BD0C-79AFD625ECC4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30-4614-BD0C-79AFD625ECC4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30-4614-BD0C-79AFD625ECC4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30-4614-BD0C-79AFD625ECC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0.30146857246515879</c:v>
                </c:pt>
                <c:pt idx="1">
                  <c:v>0.10817330592438699</c:v>
                </c:pt>
                <c:pt idx="2">
                  <c:v>5.8431003519013716E-2</c:v>
                </c:pt>
                <c:pt idx="3">
                  <c:v>8.447720083572724E-2</c:v>
                </c:pt>
                <c:pt idx="4">
                  <c:v>6.0616751513591458E-2</c:v>
                </c:pt>
                <c:pt idx="5">
                  <c:v>3.599872724110801E-2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30-4614-BD0C-79AFD625ECC4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30-4614-BD0C-79AFD625ECC4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630-4614-BD0C-79AFD625ECC4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30-4614-BD0C-79AFD625ECC4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630-4614-BD0C-79AFD625ECC4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630-4614-BD0C-79AFD625ECC4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630-4614-BD0C-79AFD625ECC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0.33289264119545492</c:v>
                </c:pt>
                <c:pt idx="1">
                  <c:v>0.12985181974389437</c:v>
                </c:pt>
                <c:pt idx="2">
                  <c:v>7.7373320573235413E-2</c:v>
                </c:pt>
                <c:pt idx="3">
                  <c:v>0.10507628586384161</c:v>
                </c:pt>
                <c:pt idx="4">
                  <c:v>7.9330640722355308E-2</c:v>
                </c:pt>
                <c:pt idx="5">
                  <c:v>4.4746863516842095E-2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630-4614-BD0C-79AFD625E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477696"/>
        <c:axId val="238479232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630-4614-BD0C-79AFD625ECC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630-4614-BD0C-79AFD625ECC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630-4614-BD0C-79AFD625ECC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630-4614-BD0C-79AFD625ECC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630-4614-BD0C-79AFD625ECC4}"/>
                </c:ext>
              </c:extLst>
            </c:dLbl>
            <c:dLbl>
              <c:idx val="5"/>
              <c:layout>
                <c:manualLayout>
                  <c:x val="2.1540118470651588E-3"/>
                  <c:y val="1.1286089238845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630-4614-BD0C-79AFD625ECC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0.105</c:v>
                </c:pt>
                <c:pt idx="1">
                  <c:v>0.105</c:v>
                </c:pt>
                <c:pt idx="2">
                  <c:v>0.105</c:v>
                </c:pt>
                <c:pt idx="3">
                  <c:v>0.105</c:v>
                </c:pt>
                <c:pt idx="4">
                  <c:v>0.105</c:v>
                </c:pt>
                <c:pt idx="5">
                  <c:v>0.105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1630-4614-BD0C-79AFD625ECC4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630-4614-BD0C-79AFD625ECC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630-4614-BD0C-79AFD625ECC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630-4614-BD0C-79AFD625ECC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630-4614-BD0C-79AFD625ECC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630-4614-BD0C-79AFD625ECC4}"/>
                </c:ext>
              </c:extLst>
            </c:dLbl>
            <c:dLbl>
              <c:idx val="5"/>
              <c:layout>
                <c:manualLayout>
                  <c:x val="-3.8519498471414823E-3"/>
                  <c:y val="-2.8343396537316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630-4614-BD0C-79AFD625ECC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0.127</c:v>
                </c:pt>
                <c:pt idx="1">
                  <c:v>0.127</c:v>
                </c:pt>
                <c:pt idx="2">
                  <c:v>0.127</c:v>
                </c:pt>
                <c:pt idx="3">
                  <c:v>0.127</c:v>
                </c:pt>
                <c:pt idx="4">
                  <c:v>0.127</c:v>
                </c:pt>
                <c:pt idx="5">
                  <c:v>0.127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630-4614-BD0C-79AFD625E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477696"/>
        <c:axId val="238479232"/>
      </c:lineChart>
      <c:catAx>
        <c:axId val="238477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8479232"/>
        <c:crosses val="autoZero"/>
        <c:auto val="1"/>
        <c:lblAlgn val="ctr"/>
        <c:lblOffset val="100"/>
        <c:noMultiLvlLbl val="0"/>
      </c:catAx>
      <c:valAx>
        <c:axId val="238479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2384776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44.786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0.46816515639246153</c:v>
                </c:pt>
                <c:pt idx="1">
                  <c:v>0.16858567627411955</c:v>
                </c:pt>
                <c:pt idx="2">
                  <c:v>5.3324153843291339E-2</c:v>
                </c:pt>
                <c:pt idx="3">
                  <c:v>9.4940736468005202E-2</c:v>
                </c:pt>
                <c:pt idx="4">
                  <c:v>6.9028524645070102E-2</c:v>
                </c:pt>
                <c:pt idx="5">
                  <c:v>0.14378430679344298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F-4B8F-B16A-92F22F75955C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60.062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0.48472975297885001</c:v>
                </c:pt>
                <c:pt idx="1">
                  <c:v>0.23965657899848447</c:v>
                </c:pt>
                <c:pt idx="2">
                  <c:v>3.7361185879114495E-2</c:v>
                </c:pt>
                <c:pt idx="3">
                  <c:v>8.1214238541071321E-2</c:v>
                </c:pt>
                <c:pt idx="4">
                  <c:v>6.0528783985526184E-2</c:v>
                </c:pt>
                <c:pt idx="5">
                  <c:v>9.3634668427800105E-2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3F-4B8F-B16A-92F22F759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41623808"/>
        <c:axId val="241625344"/>
      </c:barChart>
      <c:catAx>
        <c:axId val="241623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24162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625344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24162380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23-4C94-9C25-924A13284D47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23-4C94-9C25-924A13284D47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23-4C94-9C25-924A13284D47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23-4C94-9C25-924A13284D47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23-4C94-9C25-924A13284D47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23-4C94-9C25-924A13284D4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0.30146857246515879</c:v>
                </c:pt>
                <c:pt idx="1">
                  <c:v>0.10817330592438699</c:v>
                </c:pt>
                <c:pt idx="2">
                  <c:v>5.8431003519013716E-2</c:v>
                </c:pt>
                <c:pt idx="3">
                  <c:v>8.447720083572724E-2</c:v>
                </c:pt>
                <c:pt idx="4">
                  <c:v>6.0616751513591458E-2</c:v>
                </c:pt>
                <c:pt idx="5">
                  <c:v>3.599872724110801E-2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23-4C94-9C25-924A13284D47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23-4C94-9C25-924A13284D47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23-4C94-9C25-924A13284D47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23-4C94-9C25-924A13284D47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123-4C94-9C25-924A13284D47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23-4C94-9C25-924A13284D47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123-4C94-9C25-924A13284D4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0.33289264119545492</c:v>
                </c:pt>
                <c:pt idx="1">
                  <c:v>0.12985181974389437</c:v>
                </c:pt>
                <c:pt idx="2">
                  <c:v>7.7373320573235413E-2</c:v>
                </c:pt>
                <c:pt idx="3">
                  <c:v>0.10507628586384161</c:v>
                </c:pt>
                <c:pt idx="4">
                  <c:v>7.9330640722355308E-2</c:v>
                </c:pt>
                <c:pt idx="5">
                  <c:v>4.4746863516842095E-2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123-4C94-9C25-924A13284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657728"/>
        <c:axId val="24165926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123-4C94-9C25-924A13284D4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123-4C94-9C25-924A13284D4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123-4C94-9C25-924A13284D4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123-4C94-9C25-924A13284D4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123-4C94-9C25-924A13284D47}"/>
                </c:ext>
              </c:extLst>
            </c:dLbl>
            <c:dLbl>
              <c:idx val="5"/>
              <c:layout>
                <c:manualLayout>
                  <c:x val="0"/>
                  <c:y val="1.4285716963951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123-4C94-9C25-924A13284D4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0.105</c:v>
                </c:pt>
                <c:pt idx="1">
                  <c:v>0.105</c:v>
                </c:pt>
                <c:pt idx="2">
                  <c:v>0.105</c:v>
                </c:pt>
                <c:pt idx="3">
                  <c:v>0.105</c:v>
                </c:pt>
                <c:pt idx="4">
                  <c:v>0.105</c:v>
                </c:pt>
                <c:pt idx="5">
                  <c:v>0.105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123-4C94-9C25-924A13284D47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123-4C94-9C25-924A13284D4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123-4C94-9C25-924A13284D4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123-4C94-9C25-924A13284D4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123-4C94-9C25-924A13284D4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123-4C94-9C25-924A13284D47}"/>
                </c:ext>
              </c:extLst>
            </c:dLbl>
            <c:dLbl>
              <c:idx val="5"/>
              <c:layout>
                <c:manualLayout>
                  <c:x val="-2.6019648307307923E-4"/>
                  <c:y val="-7.22159865421797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123-4C94-9C25-924A13284D4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0.127</c:v>
                </c:pt>
                <c:pt idx="1">
                  <c:v>0.127</c:v>
                </c:pt>
                <c:pt idx="2">
                  <c:v>0.127</c:v>
                </c:pt>
                <c:pt idx="3">
                  <c:v>0.127</c:v>
                </c:pt>
                <c:pt idx="4">
                  <c:v>0.127</c:v>
                </c:pt>
                <c:pt idx="5">
                  <c:v>0.127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2123-4C94-9C25-924A13284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657728"/>
        <c:axId val="241659264"/>
      </c:lineChart>
      <c:catAx>
        <c:axId val="241657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659264"/>
        <c:crosses val="autoZero"/>
        <c:auto val="1"/>
        <c:lblAlgn val="ctr"/>
        <c:lblOffset val="100"/>
        <c:noMultiLvlLbl val="0"/>
      </c:catAx>
      <c:valAx>
        <c:axId val="2416592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2416577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66675</xdr:rowOff>
    </xdr:from>
    <xdr:to>
      <xdr:col>4</xdr:col>
      <xdr:colOff>523875</xdr:colOff>
      <xdr:row>1</xdr:row>
      <xdr:rowOff>85724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666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19050</xdr:colOff>
      <xdr:row>97</xdr:row>
      <xdr:rowOff>180975</xdr:rowOff>
    </xdr:from>
    <xdr:to>
      <xdr:col>4</xdr:col>
      <xdr:colOff>704850</xdr:colOff>
      <xdr:row>117</xdr:row>
      <xdr:rowOff>49850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" y="21269325"/>
          <a:ext cx="5924550" cy="36884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abSelected="1" zoomScaleNormal="100" workbookViewId="0">
      <selection activeCell="A5" sqref="A5:E5"/>
    </sheetView>
  </sheetViews>
  <sheetFormatPr baseColWidth="10" defaultRowHeight="15"/>
  <cols>
    <col min="1" max="1" width="34.140625" style="2" customWidth="1"/>
    <col min="2" max="2" width="17.7109375" style="2" customWidth="1"/>
    <col min="3" max="3" width="10.7109375" style="2" customWidth="1"/>
    <col min="4" max="4" width="16" style="2" customWidth="1"/>
    <col min="5" max="5" width="10.7109375" style="2" customWidth="1"/>
    <col min="6" max="16384" width="11.42578125" style="2"/>
  </cols>
  <sheetData>
    <row r="1" spans="1:5" ht="42" customHeight="1">
      <c r="A1" s="197" t="s">
        <v>99</v>
      </c>
      <c r="B1" s="7"/>
      <c r="C1" s="7"/>
      <c r="D1" s="7"/>
      <c r="E1" s="7"/>
    </row>
    <row r="2" spans="1:5" ht="21">
      <c r="A2" s="197"/>
      <c r="B2" s="82">
        <v>2022</v>
      </c>
      <c r="D2" s="8"/>
      <c r="E2" s="7"/>
    </row>
    <row r="3" spans="1:5" ht="18.75">
      <c r="A3" s="9"/>
      <c r="B3" s="10"/>
      <c r="D3" s="8"/>
      <c r="E3" s="7"/>
    </row>
    <row r="4" spans="1:5" ht="18.75">
      <c r="A4" s="25" t="s">
        <v>13</v>
      </c>
      <c r="B4" s="10"/>
      <c r="D4" s="8"/>
      <c r="E4" s="7"/>
    </row>
    <row r="5" spans="1:5" ht="33.75" customHeight="1">
      <c r="A5" s="200" t="s">
        <v>108</v>
      </c>
      <c r="B5" s="200"/>
      <c r="C5" s="200"/>
      <c r="D5" s="200"/>
      <c r="E5" s="200"/>
    </row>
    <row r="6" spans="1:5" ht="15.75">
      <c r="A6" s="6"/>
      <c r="B6" s="4"/>
      <c r="C6" s="4"/>
      <c r="D6" s="4"/>
      <c r="E6" s="4"/>
    </row>
    <row r="7" spans="1:5" ht="18.75">
      <c r="A7" s="39" t="s">
        <v>14</v>
      </c>
      <c r="B7" s="10"/>
      <c r="D7" s="8"/>
      <c r="E7" s="7"/>
    </row>
    <row r="8" spans="1:5" ht="15.75">
      <c r="A8" s="6"/>
      <c r="B8" s="4"/>
      <c r="C8" s="4"/>
      <c r="D8" s="4"/>
      <c r="E8" s="4"/>
    </row>
    <row r="9" spans="1:5" ht="15.75">
      <c r="A9" s="12"/>
      <c r="B9" s="13"/>
      <c r="C9" s="13"/>
      <c r="D9" s="13" t="s">
        <v>0</v>
      </c>
      <c r="E9" s="14"/>
    </row>
    <row r="10" spans="1:5" ht="15.75">
      <c r="A10" s="19"/>
      <c r="B10" s="11" t="s">
        <v>20</v>
      </c>
      <c r="C10" s="11"/>
      <c r="D10" s="11" t="s">
        <v>12</v>
      </c>
      <c r="E10" s="20" t="s">
        <v>1</v>
      </c>
    </row>
    <row r="11" spans="1:5" s="24" customFormat="1" ht="15.75">
      <c r="A11" s="21"/>
      <c r="B11" s="22"/>
      <c r="C11" s="22"/>
      <c r="D11" s="22"/>
      <c r="E11" s="23"/>
    </row>
    <row r="12" spans="1:5" s="24" customFormat="1" ht="15.75">
      <c r="A12" s="27" t="s">
        <v>15</v>
      </c>
      <c r="B12" s="29">
        <f>DWH!E4</f>
        <v>104848.16666666701</v>
      </c>
      <c r="C12" s="30"/>
      <c r="D12" s="29">
        <f>DWH!F4</f>
        <v>-21831.916666666701</v>
      </c>
      <c r="E12" s="77">
        <f>DWH!G4</f>
        <v>-0.17233898251566801</v>
      </c>
    </row>
    <row r="13" spans="1:5" s="24" customFormat="1" ht="15.75">
      <c r="A13" s="26" t="s">
        <v>16</v>
      </c>
      <c r="B13" s="32">
        <f>DWH!E5</f>
        <v>44785.833333333299</v>
      </c>
      <c r="C13" s="99"/>
      <c r="D13" s="32">
        <f>DWH!F5</f>
        <v>-10205.75</v>
      </c>
      <c r="E13" s="78">
        <f>DWH!G5</f>
        <v>-0.18558749141914099</v>
      </c>
    </row>
    <row r="14" spans="1:5" s="24" customFormat="1" ht="15.75">
      <c r="A14" s="26" t="s">
        <v>17</v>
      </c>
      <c r="B14" s="32">
        <f>DWH!E6</f>
        <v>60062.333333333299</v>
      </c>
      <c r="C14" s="99"/>
      <c r="D14" s="32">
        <f>DWH!F6</f>
        <v>-11626.166666666701</v>
      </c>
      <c r="E14" s="78">
        <f>DWH!G6</f>
        <v>-0.16217617423529099</v>
      </c>
    </row>
    <row r="15" spans="1:5" s="24" customFormat="1" ht="15.75">
      <c r="A15" s="27" t="s">
        <v>18</v>
      </c>
      <c r="B15" s="29">
        <f>DWH!B4</f>
        <v>897844.83333333302</v>
      </c>
      <c r="C15" s="30"/>
      <c r="D15" s="29">
        <f>DWH!C4</f>
        <v>28815.833333333401</v>
      </c>
      <c r="E15" s="77">
        <f>DWH!D4</f>
        <v>3.3158655618320397E-2</v>
      </c>
    </row>
    <row r="16" spans="1:5" s="24" customFormat="1" ht="15.75">
      <c r="A16" s="26" t="s">
        <v>16</v>
      </c>
      <c r="B16" s="32">
        <f>DWH!B5</f>
        <v>434149.08333333302</v>
      </c>
      <c r="C16" s="99"/>
      <c r="D16" s="32">
        <f>DWH!C5</f>
        <v>13990</v>
      </c>
      <c r="E16" s="78">
        <f>DWH!D5</f>
        <v>3.3296911943472202E-2</v>
      </c>
    </row>
    <row r="17" spans="1:5" s="24" customFormat="1" ht="15.75">
      <c r="A17" s="26" t="s">
        <v>17</v>
      </c>
      <c r="B17" s="32">
        <f>DWH!B6</f>
        <v>463695.75</v>
      </c>
      <c r="C17" s="99"/>
      <c r="D17" s="32">
        <f>DWH!C6</f>
        <v>14825.833333333299</v>
      </c>
      <c r="E17" s="78">
        <f>DWH!D6</f>
        <v>3.3029242510682802E-2</v>
      </c>
    </row>
    <row r="18" spans="1:5" s="24" customFormat="1" ht="15.75">
      <c r="A18" s="27" t="s">
        <v>19</v>
      </c>
      <c r="B18" s="31">
        <f>DWH!H4</f>
        <v>0.10456656889662801</v>
      </c>
      <c r="C18" s="30"/>
      <c r="D18" s="31">
        <f>DWH!I4</f>
        <v>-2.2659430598371701E-2</v>
      </c>
      <c r="E18" s="35" t="s">
        <v>46</v>
      </c>
    </row>
    <row r="19" spans="1:5" s="24" customFormat="1" ht="15.75">
      <c r="A19" s="26" t="s">
        <v>16</v>
      </c>
      <c r="B19" s="34">
        <f>DWH!H5</f>
        <v>9.3511313906778207E-2</v>
      </c>
      <c r="C19" s="99"/>
      <c r="D19" s="34">
        <f>DWH!I5</f>
        <v>-2.2223730135392299E-2</v>
      </c>
      <c r="E19" s="36" t="s">
        <v>46</v>
      </c>
    </row>
    <row r="20" spans="1:5" s="24" customFormat="1" ht="15.75">
      <c r="A20" s="26" t="s">
        <v>17</v>
      </c>
      <c r="B20" s="34">
        <f>DWH!H6</f>
        <v>0.11467571622204099</v>
      </c>
      <c r="C20" s="99"/>
      <c r="D20" s="34">
        <f>DWH!I6</f>
        <v>-2.30388950583774E-2</v>
      </c>
      <c r="E20" s="36" t="s">
        <v>46</v>
      </c>
    </row>
    <row r="21" spans="1:5" s="24" customFormat="1" ht="15.75">
      <c r="A21" s="38"/>
      <c r="B21" s="34"/>
      <c r="C21" s="33"/>
      <c r="D21" s="34"/>
      <c r="E21" s="33"/>
    </row>
    <row r="22" spans="1:5" s="24" customFormat="1" ht="15.75">
      <c r="A22" s="38"/>
      <c r="B22" s="34"/>
      <c r="C22" s="33"/>
      <c r="D22" s="34"/>
      <c r="E22" s="33"/>
    </row>
    <row r="23" spans="1:5" ht="18.75">
      <c r="A23" s="39"/>
      <c r="B23" s="10"/>
      <c r="D23" s="8"/>
      <c r="E23" s="7"/>
    </row>
    <row r="24" spans="1:5" s="24" customFormat="1" ht="15.75">
      <c r="A24" s="79"/>
      <c r="B24" s="22"/>
      <c r="C24" s="22"/>
      <c r="D24" s="22"/>
      <c r="E24" s="22"/>
    </row>
    <row r="25" spans="1:5" s="24" customFormat="1" ht="15.75">
      <c r="A25" s="79"/>
      <c r="B25" s="202" t="s">
        <v>21</v>
      </c>
      <c r="C25" s="202"/>
      <c r="D25" s="202" t="s">
        <v>22</v>
      </c>
      <c r="E25" s="202"/>
    </row>
    <row r="26" spans="1:5" s="24" customFormat="1" ht="15.75">
      <c r="A26" s="22"/>
      <c r="B26" s="22"/>
      <c r="C26" s="22"/>
      <c r="D26" s="22"/>
      <c r="E26" s="22"/>
    </row>
    <row r="27" spans="1:5" ht="15.75">
      <c r="A27" s="17"/>
      <c r="B27" s="18" t="s">
        <v>5</v>
      </c>
      <c r="C27" s="16" t="s">
        <v>23</v>
      </c>
      <c r="D27" s="15" t="s">
        <v>5</v>
      </c>
      <c r="E27" s="16" t="s">
        <v>23</v>
      </c>
    </row>
    <row r="28" spans="1:5" ht="15.75">
      <c r="A28" s="86"/>
      <c r="B28" s="87"/>
      <c r="C28" s="88"/>
      <c r="D28" s="89"/>
      <c r="E28" s="90"/>
    </row>
    <row r="29" spans="1:5">
      <c r="A29" s="91" t="s">
        <v>24</v>
      </c>
      <c r="B29" s="92">
        <f>DWH!B24</f>
        <v>104848.16666666701</v>
      </c>
      <c r="C29" s="93"/>
      <c r="D29" s="92">
        <f>DWH!B41</f>
        <v>17996.166666666701</v>
      </c>
      <c r="E29" s="93"/>
    </row>
    <row r="30" spans="1:5">
      <c r="A30" s="94" t="s">
        <v>25</v>
      </c>
      <c r="B30" s="95">
        <f>DWH!B12</f>
        <v>50081.166666666701</v>
      </c>
      <c r="C30" s="96">
        <f>DWH!F12</f>
        <v>0.47765419519336572</v>
      </c>
      <c r="D30" s="95">
        <f>DWH!B29</f>
        <v>7419.6666666666697</v>
      </c>
      <c r="E30" s="96">
        <f>DWH!F29</f>
        <v>0.412291506524537</v>
      </c>
    </row>
    <row r="31" spans="1:5" s="5" customFormat="1">
      <c r="A31" s="97" t="s">
        <v>26</v>
      </c>
      <c r="B31" s="95">
        <f>DWH!B13</f>
        <v>21944.583333333299</v>
      </c>
      <c r="C31" s="96">
        <f>DWH!F13</f>
        <v>0.20929868428791373</v>
      </c>
      <c r="D31" s="95">
        <f>DWH!B30</f>
        <v>5300.25</v>
      </c>
      <c r="E31" s="96">
        <f>DWH!F30</f>
        <v>0.29452105540994789</v>
      </c>
    </row>
    <row r="32" spans="1:5">
      <c r="A32" s="94" t="s">
        <v>27</v>
      </c>
      <c r="B32" s="95">
        <f>DWH!B14</f>
        <v>624.58333333333303</v>
      </c>
      <c r="C32" s="96">
        <f>DWH!F14</f>
        <v>5.9570267482025371E-3</v>
      </c>
      <c r="D32" s="95">
        <f>DWH!B31</f>
        <v>71.1666666666667</v>
      </c>
      <c r="E32" s="96">
        <f>DWH!F31</f>
        <v>3.9545458755105194E-3</v>
      </c>
    </row>
    <row r="33" spans="1:7">
      <c r="A33" s="94" t="s">
        <v>28</v>
      </c>
      <c r="B33" s="95">
        <f>DWH!B15</f>
        <v>1783.25</v>
      </c>
      <c r="C33" s="96">
        <f>DWH!F15</f>
        <v>1.7007927336195619E-2</v>
      </c>
      <c r="D33" s="95">
        <f>DWH!B32</f>
        <v>133.916666666667</v>
      </c>
      <c r="E33" s="96">
        <f>DWH!F32</f>
        <v>7.4413995573131362E-3</v>
      </c>
    </row>
    <row r="34" spans="1:7">
      <c r="A34" s="94" t="s">
        <v>29</v>
      </c>
      <c r="B34" s="95">
        <f>DWH!B16</f>
        <v>2224.3333333333298</v>
      </c>
      <c r="C34" s="96">
        <f>DWH!F16</f>
        <v>2.1214804264579314E-2</v>
      </c>
      <c r="D34" s="95">
        <f>DWH!B33</f>
        <v>1283.5</v>
      </c>
      <c r="E34" s="96">
        <f>DWH!F33</f>
        <v>7.1320744232567915E-2</v>
      </c>
    </row>
    <row r="35" spans="1:7">
      <c r="A35" s="94" t="s">
        <v>30</v>
      </c>
      <c r="B35" s="95">
        <f>DWH!B17</f>
        <v>9129.9166666666697</v>
      </c>
      <c r="C35" s="96">
        <f>DWH!F17</f>
        <v>8.7077504136934269E-2</v>
      </c>
      <c r="D35" s="95">
        <f>DWH!B34</f>
        <v>83.8333333333333</v>
      </c>
      <c r="E35" s="96">
        <f>DWH!F34</f>
        <v>4.6583994739620369E-3</v>
      </c>
    </row>
    <row r="36" spans="1:7">
      <c r="A36" s="94" t="s">
        <v>31</v>
      </c>
      <c r="B36" s="95">
        <f>DWH!B18</f>
        <v>1974.5833333333301</v>
      </c>
      <c r="C36" s="96">
        <f>DWH!F18</f>
        <v>1.8832788365398128E-2</v>
      </c>
      <c r="D36" s="95">
        <f>DWH!B35</f>
        <v>930.83333333333303</v>
      </c>
      <c r="E36" s="96">
        <f>DWH!F35</f>
        <v>5.1723978254628183E-2</v>
      </c>
    </row>
    <row r="37" spans="1:7">
      <c r="A37" s="94" t="s">
        <v>32</v>
      </c>
      <c r="B37" s="95">
        <f>DWH!B19</f>
        <v>1738.9166666666699</v>
      </c>
      <c r="C37" s="96">
        <f>DWH!F19</f>
        <v>1.6585093683087745E-2</v>
      </c>
      <c r="D37" s="95">
        <f>DWH!B36</f>
        <v>439.58333333333297</v>
      </c>
      <c r="E37" s="96">
        <f>DWH!F36</f>
        <v>2.4426498235735322E-2</v>
      </c>
    </row>
    <row r="38" spans="1:7">
      <c r="A38" s="94" t="s">
        <v>33</v>
      </c>
      <c r="B38" s="95">
        <f>DWH!B20</f>
        <v>3013.5</v>
      </c>
      <c r="C38" s="96">
        <f>DWH!F20</f>
        <v>2.8741561209939995E-2</v>
      </c>
      <c r="D38" s="95">
        <f>DWH!B37</f>
        <v>805.66666666666697</v>
      </c>
      <c r="E38" s="96">
        <f>DWH!F37</f>
        <v>4.4768793354140163E-2</v>
      </c>
    </row>
    <row r="39" spans="1:7">
      <c r="A39" s="94" t="s">
        <v>34</v>
      </c>
      <c r="B39" s="95">
        <f>DWH!B21</f>
        <v>337.75</v>
      </c>
      <c r="C39" s="96">
        <f>DWH!F21</f>
        <v>3.2213248045983851E-3</v>
      </c>
      <c r="D39" s="95">
        <f>DWH!B38</f>
        <v>50.25</v>
      </c>
      <c r="E39" s="96">
        <f>DWH!F38</f>
        <v>2.7922613149096516E-3</v>
      </c>
    </row>
    <row r="40" spans="1:7">
      <c r="A40" s="94" t="s">
        <v>35</v>
      </c>
      <c r="B40" s="95">
        <f>DWH!B22</f>
        <v>1135.6666666666699</v>
      </c>
      <c r="C40" s="96">
        <f>DWH!F22</f>
        <v>1.0831535760440887E-2</v>
      </c>
      <c r="D40" s="95">
        <f>DWH!B39</f>
        <v>755.75</v>
      </c>
      <c r="E40" s="96">
        <f>DWH!F39</f>
        <v>4.199505450234764E-2</v>
      </c>
    </row>
    <row r="41" spans="1:7" ht="26.25">
      <c r="A41" s="98" t="s">
        <v>36</v>
      </c>
      <c r="B41" s="95">
        <f>DWH!B23</f>
        <v>10590</v>
      </c>
      <c r="C41" s="96">
        <f>DWH!F23</f>
        <v>0.10100319668600118</v>
      </c>
      <c r="D41" s="95">
        <f>DWH!B40</f>
        <v>719.33333333333303</v>
      </c>
      <c r="E41" s="96">
        <f>DWH!F40</f>
        <v>3.9971475406799503E-2</v>
      </c>
    </row>
    <row r="43" spans="1:7" ht="69.75" customHeight="1">
      <c r="A43" s="201" t="s">
        <v>106</v>
      </c>
      <c r="B43" s="201"/>
      <c r="C43" s="201"/>
      <c r="D43" s="201"/>
      <c r="E43" s="201"/>
    </row>
    <row r="46" spans="1:7" ht="18.75">
      <c r="A46" s="39" t="s">
        <v>61</v>
      </c>
      <c r="B46" s="10"/>
      <c r="D46" s="8"/>
      <c r="E46" s="7"/>
      <c r="G46" s="85"/>
    </row>
    <row r="68" spans="1:7" ht="60" customHeight="1">
      <c r="A68" s="201" t="s">
        <v>107</v>
      </c>
      <c r="B68" s="201"/>
      <c r="C68" s="201"/>
      <c r="D68" s="201"/>
      <c r="E68" s="201"/>
    </row>
    <row r="71" spans="1:7" ht="18.75">
      <c r="A71" s="39" t="s">
        <v>94</v>
      </c>
      <c r="B71" s="10"/>
      <c r="D71" s="8"/>
      <c r="E71" s="7"/>
    </row>
    <row r="78" spans="1:7" ht="15.75">
      <c r="G78" s="84"/>
    </row>
    <row r="97" spans="1:7" ht="18.75">
      <c r="A97" s="39" t="s">
        <v>95</v>
      </c>
      <c r="B97" s="10"/>
      <c r="D97" s="8"/>
      <c r="E97" s="7"/>
    </row>
    <row r="99" spans="1:7" ht="15.75">
      <c r="G99" s="84"/>
    </row>
    <row r="119" spans="1:5" ht="65.25" customHeight="1">
      <c r="A119" s="198" t="s">
        <v>96</v>
      </c>
      <c r="B119" s="198"/>
      <c r="C119" s="198"/>
      <c r="D119" s="198"/>
      <c r="E119" s="198"/>
    </row>
    <row r="121" spans="1:5">
      <c r="A121" s="81" t="s">
        <v>97</v>
      </c>
    </row>
    <row r="122" spans="1:5">
      <c r="A122" s="80" t="s">
        <v>98</v>
      </c>
    </row>
    <row r="123" spans="1:5" ht="32.25" customHeight="1">
      <c r="A123" s="198" t="s">
        <v>100</v>
      </c>
      <c r="B123" s="198"/>
      <c r="C123" s="198"/>
      <c r="D123" s="198"/>
      <c r="E123" s="198"/>
    </row>
    <row r="124" spans="1:5" ht="34.5" customHeight="1">
      <c r="A124" s="199" t="s">
        <v>101</v>
      </c>
      <c r="B124" s="199"/>
      <c r="C124" s="199"/>
      <c r="D124" s="199"/>
      <c r="E124" s="199"/>
    </row>
  </sheetData>
  <mergeCells count="9">
    <mergeCell ref="A1:A2"/>
    <mergeCell ref="A123:E123"/>
    <mergeCell ref="A124:E124"/>
    <mergeCell ref="A5:E5"/>
    <mergeCell ref="A43:E43"/>
    <mergeCell ref="A68:E68"/>
    <mergeCell ref="B25:C25"/>
    <mergeCell ref="D25:E25"/>
    <mergeCell ref="A119:E119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topLeftCell="A13" workbookViewId="0">
      <selection activeCell="A5" sqref="A5:E5"/>
    </sheetView>
  </sheetViews>
  <sheetFormatPr baseColWidth="10" defaultRowHeight="15"/>
  <sheetData>
    <row r="1" spans="1:9" ht="15.75">
      <c r="A1" s="28" t="s">
        <v>37</v>
      </c>
    </row>
    <row r="3" spans="1:9">
      <c r="A3" s="100"/>
      <c r="B3" s="102" t="s">
        <v>38</v>
      </c>
      <c r="C3" s="103" t="s">
        <v>39</v>
      </c>
      <c r="D3" s="104" t="s">
        <v>40</v>
      </c>
      <c r="E3" s="105" t="s">
        <v>41</v>
      </c>
      <c r="F3" s="103" t="s">
        <v>42</v>
      </c>
      <c r="G3" s="104" t="s">
        <v>43</v>
      </c>
      <c r="H3" s="105" t="s">
        <v>44</v>
      </c>
      <c r="I3" s="106" t="s">
        <v>45</v>
      </c>
    </row>
    <row r="4" spans="1:9">
      <c r="A4" s="1" t="s">
        <v>6</v>
      </c>
      <c r="B4" s="107">
        <v>897844.83333333302</v>
      </c>
      <c r="C4" s="109">
        <v>28815.833333333401</v>
      </c>
      <c r="D4" s="111">
        <v>3.3158655618320397E-2</v>
      </c>
      <c r="E4" s="113">
        <v>104848.16666666701</v>
      </c>
      <c r="F4" s="109">
        <v>-21831.916666666701</v>
      </c>
      <c r="G4" s="111">
        <v>-0.17233898251566801</v>
      </c>
      <c r="H4" s="114">
        <v>0.10456656889662801</v>
      </c>
      <c r="I4" s="116">
        <v>-2.2659430598371701E-2</v>
      </c>
    </row>
    <row r="5" spans="1:9">
      <c r="A5" s="101" t="s">
        <v>4</v>
      </c>
      <c r="B5" s="108">
        <v>434149.08333333302</v>
      </c>
      <c r="C5" s="110">
        <v>13990</v>
      </c>
      <c r="D5" s="112">
        <v>3.3296911943472202E-2</v>
      </c>
      <c r="E5" s="110">
        <v>44785.833333333299</v>
      </c>
      <c r="F5" s="110">
        <v>-10205.75</v>
      </c>
      <c r="G5" s="112">
        <v>-0.18558749141914099</v>
      </c>
      <c r="H5" s="115">
        <v>9.3511313906778207E-2</v>
      </c>
      <c r="I5" s="117">
        <v>-2.2223730135392299E-2</v>
      </c>
    </row>
    <row r="6" spans="1:9">
      <c r="A6" s="101" t="s">
        <v>3</v>
      </c>
      <c r="B6" s="108">
        <v>463695.75</v>
      </c>
      <c r="C6" s="110">
        <v>14825.833333333299</v>
      </c>
      <c r="D6" s="112">
        <v>3.3029242510682802E-2</v>
      </c>
      <c r="E6" s="110">
        <v>60062.333333333299</v>
      </c>
      <c r="F6" s="110">
        <v>-11626.166666666701</v>
      </c>
      <c r="G6" s="112">
        <v>-0.16217617423529099</v>
      </c>
      <c r="H6" s="115">
        <v>0.11467571622204099</v>
      </c>
      <c r="I6" s="117">
        <v>-2.30388950583774E-2</v>
      </c>
    </row>
    <row r="9" spans="1:9" ht="15.75">
      <c r="A9" s="28" t="s">
        <v>47</v>
      </c>
    </row>
    <row r="10" spans="1:9" ht="15.75">
      <c r="E10" s="37" t="s">
        <v>58</v>
      </c>
      <c r="F10" s="37" t="s">
        <v>58</v>
      </c>
    </row>
    <row r="11" spans="1:9">
      <c r="A11" s="150" t="s">
        <v>5</v>
      </c>
      <c r="B11" s="154" t="s">
        <v>102</v>
      </c>
      <c r="C11" s="152" t="s">
        <v>103</v>
      </c>
      <c r="D11" s="152" t="s">
        <v>104</v>
      </c>
      <c r="E11" s="151" t="s">
        <v>105</v>
      </c>
    </row>
    <row r="12" spans="1:9">
      <c r="A12" s="153" t="s">
        <v>7</v>
      </c>
      <c r="B12" s="156">
        <v>50081.166666666701</v>
      </c>
      <c r="C12" s="162">
        <v>59450.75</v>
      </c>
      <c r="D12" s="162">
        <v>-9369.5833333333394</v>
      </c>
      <c r="E12" s="168">
        <v>-0.15760244123637401</v>
      </c>
      <c r="F12" s="83">
        <f>B12/$B$24</f>
        <v>0.47765419519336572</v>
      </c>
    </row>
    <row r="13" spans="1:9">
      <c r="A13" s="149" t="s">
        <v>8</v>
      </c>
      <c r="B13" s="157">
        <v>21944.583333333299</v>
      </c>
      <c r="C13" s="163">
        <v>27488.416666666701</v>
      </c>
      <c r="D13" s="163">
        <v>-5543.8333333333403</v>
      </c>
      <c r="E13" s="169">
        <v>-0.20167888898657299</v>
      </c>
      <c r="F13" s="83">
        <f t="shared" ref="F13:F24" si="0">B13/$B$24</f>
        <v>0.20929868428791373</v>
      </c>
    </row>
    <row r="14" spans="1:9">
      <c r="A14" s="149" t="s">
        <v>48</v>
      </c>
      <c r="B14" s="157">
        <v>624.58333333333303</v>
      </c>
      <c r="C14" s="163">
        <v>724.41666666666697</v>
      </c>
      <c r="D14" s="163">
        <v>-99.8333333333333</v>
      </c>
      <c r="E14" s="169">
        <v>-0.137812032669964</v>
      </c>
      <c r="F14" s="83">
        <f t="shared" si="0"/>
        <v>5.9570267482025371E-3</v>
      </c>
    </row>
    <row r="15" spans="1:9">
      <c r="A15" s="149" t="s">
        <v>49</v>
      </c>
      <c r="B15" s="157">
        <v>1783.25</v>
      </c>
      <c r="C15" s="163">
        <v>2175.9166666666702</v>
      </c>
      <c r="D15" s="163">
        <v>-392.66666666666703</v>
      </c>
      <c r="E15" s="169">
        <v>-0.18046034238443601</v>
      </c>
      <c r="F15" s="83">
        <f t="shared" si="0"/>
        <v>1.7007927336195619E-2</v>
      </c>
    </row>
    <row r="16" spans="1:9">
      <c r="A16" s="149" t="s">
        <v>50</v>
      </c>
      <c r="B16" s="157">
        <v>2224.3333333333298</v>
      </c>
      <c r="C16" s="163">
        <v>2761.5</v>
      </c>
      <c r="D16" s="163">
        <v>-537.16666666666697</v>
      </c>
      <c r="E16" s="169">
        <v>-0.194519886535096</v>
      </c>
      <c r="F16" s="83">
        <f t="shared" si="0"/>
        <v>2.1214804264579314E-2</v>
      </c>
    </row>
    <row r="17" spans="1:6">
      <c r="A17" s="149" t="s">
        <v>51</v>
      </c>
      <c r="B17" s="157">
        <v>9129.9166666666697</v>
      </c>
      <c r="C17" s="163">
        <v>10867.75</v>
      </c>
      <c r="D17" s="163">
        <v>-1737.8333333333301</v>
      </c>
      <c r="E17" s="169">
        <v>-0.15990737119765699</v>
      </c>
      <c r="F17" s="83">
        <f t="shared" si="0"/>
        <v>8.7077504136934269E-2</v>
      </c>
    </row>
    <row r="18" spans="1:6">
      <c r="A18" s="149" t="s">
        <v>52</v>
      </c>
      <c r="B18" s="157">
        <v>1974.5833333333301</v>
      </c>
      <c r="C18" s="163">
        <v>2423</v>
      </c>
      <c r="D18" s="163">
        <v>-448.41666666666703</v>
      </c>
      <c r="E18" s="169">
        <v>-0.18506672169486901</v>
      </c>
      <c r="F18" s="83">
        <f t="shared" si="0"/>
        <v>1.8832788365398128E-2</v>
      </c>
    </row>
    <row r="19" spans="1:6">
      <c r="A19" s="149" t="s">
        <v>53</v>
      </c>
      <c r="B19" s="157">
        <v>1738.9166666666699</v>
      </c>
      <c r="C19" s="163">
        <v>2135.1666666666702</v>
      </c>
      <c r="D19" s="163">
        <v>-396.25</v>
      </c>
      <c r="E19" s="169">
        <v>-0.18558270236515501</v>
      </c>
      <c r="F19" s="83">
        <f t="shared" si="0"/>
        <v>1.6585093683087745E-2</v>
      </c>
    </row>
    <row r="20" spans="1:6">
      <c r="A20" s="152" t="s">
        <v>54</v>
      </c>
      <c r="B20" s="158">
        <v>3013.5</v>
      </c>
      <c r="C20" s="164">
        <v>3785.6666666666702</v>
      </c>
      <c r="D20" s="164">
        <v>-772.16666666666697</v>
      </c>
      <c r="E20" s="170">
        <v>-0.20397111913357399</v>
      </c>
      <c r="F20" s="83">
        <f t="shared" si="0"/>
        <v>2.8741561209939995E-2</v>
      </c>
    </row>
    <row r="21" spans="1:6">
      <c r="A21" s="155" t="s">
        <v>55</v>
      </c>
      <c r="B21" s="159">
        <v>337.75</v>
      </c>
      <c r="C21" s="165">
        <v>424.41666666666703</v>
      </c>
      <c r="D21" s="165">
        <v>-86.6666666666667</v>
      </c>
      <c r="E21" s="171">
        <v>-0.20420184567052799</v>
      </c>
      <c r="F21" s="83">
        <f t="shared" si="0"/>
        <v>3.2213248045983851E-3</v>
      </c>
    </row>
    <row r="22" spans="1:6">
      <c r="A22" s="149" t="s">
        <v>56</v>
      </c>
      <c r="B22" s="160">
        <v>1135.6666666666699</v>
      </c>
      <c r="C22" s="166">
        <v>1342.1666666666699</v>
      </c>
      <c r="D22" s="166">
        <v>-206.5</v>
      </c>
      <c r="E22" s="172">
        <v>-0.153855705948094</v>
      </c>
      <c r="F22" s="83">
        <f t="shared" si="0"/>
        <v>1.0831535760440887E-2</v>
      </c>
    </row>
    <row r="23" spans="1:6">
      <c r="A23" s="149" t="s">
        <v>57</v>
      </c>
      <c r="B23" s="161">
        <v>10590</v>
      </c>
      <c r="C23" s="167">
        <v>12697.666666666701</v>
      </c>
      <c r="D23" s="167">
        <v>-2107.6666666666702</v>
      </c>
      <c r="E23" s="169">
        <v>-0.16598850182448199</v>
      </c>
      <c r="F23" s="83">
        <f t="shared" si="0"/>
        <v>0.10100319668600118</v>
      </c>
    </row>
    <row r="24" spans="1:6">
      <c r="A24" s="149" t="s">
        <v>11</v>
      </c>
      <c r="B24" s="161">
        <v>104848.16666666701</v>
      </c>
      <c r="C24" s="167">
        <v>126680.08333333299</v>
      </c>
      <c r="D24" s="167">
        <v>-21831.916666666701</v>
      </c>
      <c r="E24" s="169">
        <v>-0.17233898251566801</v>
      </c>
      <c r="F24" s="83">
        <f t="shared" si="0"/>
        <v>1</v>
      </c>
    </row>
    <row r="26" spans="1:6" ht="15.75">
      <c r="A26" s="28" t="s">
        <v>59</v>
      </c>
    </row>
    <row r="27" spans="1:6" ht="15.75">
      <c r="F27" s="37" t="s">
        <v>58</v>
      </c>
    </row>
    <row r="28" spans="1:6">
      <c r="A28" s="174" t="s">
        <v>5</v>
      </c>
      <c r="B28" s="178" t="s">
        <v>102</v>
      </c>
      <c r="C28" s="176" t="s">
        <v>103</v>
      </c>
      <c r="D28" s="176" t="s">
        <v>104</v>
      </c>
      <c r="E28" s="175" t="s">
        <v>105</v>
      </c>
    </row>
    <row r="29" spans="1:6">
      <c r="A29" s="177" t="s">
        <v>7</v>
      </c>
      <c r="B29" s="180">
        <v>7419.6666666666697</v>
      </c>
      <c r="C29" s="186">
        <v>5259.1666666666697</v>
      </c>
      <c r="D29" s="186">
        <v>2160.5</v>
      </c>
      <c r="E29" s="192">
        <v>0.41080652828394898</v>
      </c>
      <c r="F29" s="83">
        <f>B29/$B$41</f>
        <v>0.412291506524537</v>
      </c>
    </row>
    <row r="30" spans="1:6">
      <c r="A30" s="173" t="s">
        <v>8</v>
      </c>
      <c r="B30" s="181">
        <v>5300.25</v>
      </c>
      <c r="C30" s="187">
        <v>4633.3333333333303</v>
      </c>
      <c r="D30" s="187">
        <v>666.91666666666697</v>
      </c>
      <c r="E30" s="193">
        <v>0.14393884892086301</v>
      </c>
      <c r="F30" s="83">
        <f t="shared" ref="F30:F41" si="1">B30/$B$41</f>
        <v>0.29452105540994789</v>
      </c>
    </row>
    <row r="31" spans="1:6">
      <c r="A31" s="173" t="s">
        <v>48</v>
      </c>
      <c r="B31" s="181">
        <v>71.1666666666667</v>
      </c>
      <c r="C31" s="187">
        <v>45.6666666666667</v>
      </c>
      <c r="D31" s="187">
        <v>25.5</v>
      </c>
      <c r="E31" s="193">
        <v>0.55839416058394198</v>
      </c>
      <c r="F31" s="83">
        <f t="shared" si="1"/>
        <v>3.9545458755105194E-3</v>
      </c>
    </row>
    <row r="32" spans="1:6">
      <c r="A32" s="173" t="s">
        <v>49</v>
      </c>
      <c r="B32" s="181">
        <v>133.916666666667</v>
      </c>
      <c r="C32" s="187">
        <v>101.333333333333</v>
      </c>
      <c r="D32" s="187">
        <v>32.5833333333333</v>
      </c>
      <c r="E32" s="193">
        <v>0.32154605263157898</v>
      </c>
      <c r="F32" s="83">
        <f t="shared" si="1"/>
        <v>7.4413995573131362E-3</v>
      </c>
    </row>
    <row r="33" spans="1:6">
      <c r="A33" s="173" t="s">
        <v>50</v>
      </c>
      <c r="B33" s="181">
        <v>1283.5</v>
      </c>
      <c r="C33" s="187">
        <v>1062.3333333333301</v>
      </c>
      <c r="D33" s="187">
        <v>221.166666666667</v>
      </c>
      <c r="E33" s="193">
        <v>0.20818951992469401</v>
      </c>
      <c r="F33" s="83">
        <f t="shared" si="1"/>
        <v>7.1320744232567915E-2</v>
      </c>
    </row>
    <row r="34" spans="1:6">
      <c r="A34" s="173" t="s">
        <v>51</v>
      </c>
      <c r="B34" s="181">
        <v>83.8333333333333</v>
      </c>
      <c r="C34" s="187">
        <v>59.5833333333333</v>
      </c>
      <c r="D34" s="187">
        <v>24.25</v>
      </c>
      <c r="E34" s="193">
        <v>0.406993006993007</v>
      </c>
      <c r="F34" s="83">
        <f t="shared" si="1"/>
        <v>4.6583994739620369E-3</v>
      </c>
    </row>
    <row r="35" spans="1:6">
      <c r="A35" s="173" t="s">
        <v>52</v>
      </c>
      <c r="B35" s="181">
        <v>930.83333333333303</v>
      </c>
      <c r="C35" s="187">
        <v>840.16666666666697</v>
      </c>
      <c r="D35" s="187">
        <v>90.6666666666667</v>
      </c>
      <c r="E35" s="193">
        <v>0.107915096211069</v>
      </c>
      <c r="F35" s="83">
        <f t="shared" si="1"/>
        <v>5.1723978254628183E-2</v>
      </c>
    </row>
    <row r="36" spans="1:6">
      <c r="A36" s="173" t="s">
        <v>53</v>
      </c>
      <c r="B36" s="181">
        <v>439.58333333333297</v>
      </c>
      <c r="C36" s="187">
        <v>380.66666666666703</v>
      </c>
      <c r="D36" s="187">
        <v>58.9166666666666</v>
      </c>
      <c r="E36" s="193">
        <v>0.15477232924693499</v>
      </c>
      <c r="F36" s="83">
        <f t="shared" si="1"/>
        <v>2.4426498235735322E-2</v>
      </c>
    </row>
    <row r="37" spans="1:6">
      <c r="A37" s="176" t="s">
        <v>54</v>
      </c>
      <c r="B37" s="182">
        <v>805.66666666666697</v>
      </c>
      <c r="C37" s="188">
        <v>520.66666666666697</v>
      </c>
      <c r="D37" s="188">
        <v>285</v>
      </c>
      <c r="E37" s="194">
        <v>0.547375160051216</v>
      </c>
      <c r="F37" s="83">
        <f t="shared" si="1"/>
        <v>4.4768793354140163E-2</v>
      </c>
    </row>
    <row r="38" spans="1:6">
      <c r="A38" s="179" t="s">
        <v>55</v>
      </c>
      <c r="B38" s="183">
        <v>50.25</v>
      </c>
      <c r="C38" s="189">
        <v>29</v>
      </c>
      <c r="D38" s="189">
        <v>21.25</v>
      </c>
      <c r="E38" s="195">
        <v>0.73275862068965503</v>
      </c>
      <c r="F38" s="83">
        <f t="shared" si="1"/>
        <v>2.7922613149096516E-3</v>
      </c>
    </row>
    <row r="39" spans="1:6">
      <c r="A39" s="173" t="s">
        <v>60</v>
      </c>
      <c r="B39" s="184">
        <v>755.75</v>
      </c>
      <c r="C39" s="190">
        <v>575.33333333333303</v>
      </c>
      <c r="D39" s="190">
        <v>180.416666666667</v>
      </c>
      <c r="E39" s="196">
        <v>0.31358632676709097</v>
      </c>
      <c r="F39" s="83">
        <f t="shared" si="1"/>
        <v>4.199505450234764E-2</v>
      </c>
    </row>
    <row r="40" spans="1:6">
      <c r="A40" s="173" t="s">
        <v>57</v>
      </c>
      <c r="B40" s="185">
        <v>719.33333333333303</v>
      </c>
      <c r="C40" s="191">
        <v>682.83333333333303</v>
      </c>
      <c r="D40" s="191">
        <v>36.5</v>
      </c>
      <c r="E40" s="193">
        <v>5.3453746643885802E-2</v>
      </c>
      <c r="F40" s="83">
        <f t="shared" si="1"/>
        <v>3.9971475406799503E-2</v>
      </c>
    </row>
    <row r="41" spans="1:6">
      <c r="A41" s="173" t="s">
        <v>11</v>
      </c>
      <c r="B41" s="185">
        <v>17996.166666666701</v>
      </c>
      <c r="C41" s="191">
        <v>14191.583333333299</v>
      </c>
      <c r="D41" s="191">
        <v>3804.5833333333298</v>
      </c>
      <c r="E41" s="193">
        <v>0.26808730526896801</v>
      </c>
      <c r="F41" s="83">
        <f t="shared" si="1"/>
        <v>1</v>
      </c>
    </row>
    <row r="43" spans="1:6" ht="15.75">
      <c r="A43" s="28" t="s">
        <v>62</v>
      </c>
      <c r="D43" t="s">
        <v>89</v>
      </c>
    </row>
    <row r="45" spans="1:6">
      <c r="A45" s="118" t="s">
        <v>5</v>
      </c>
      <c r="C45" s="125" t="s">
        <v>4</v>
      </c>
      <c r="D45" s="126" t="s">
        <v>3</v>
      </c>
      <c r="E45" s="129" t="s">
        <v>6</v>
      </c>
    </row>
    <row r="46" spans="1:6">
      <c r="A46" s="119" t="s">
        <v>2</v>
      </c>
      <c r="B46" s="123" t="s">
        <v>57</v>
      </c>
      <c r="C46" s="130">
        <v>4421.3333333333303</v>
      </c>
      <c r="D46" s="138">
        <v>3823.6666666666702</v>
      </c>
      <c r="E46" s="146">
        <v>8245</v>
      </c>
    </row>
    <row r="47" spans="1:6">
      <c r="A47" s="3"/>
      <c r="B47" s="121" t="s">
        <v>63</v>
      </c>
      <c r="C47" s="131">
        <v>183.833333333333</v>
      </c>
      <c r="D47" s="139">
        <v>153.916666666667</v>
      </c>
      <c r="E47" s="147">
        <v>337.75</v>
      </c>
    </row>
    <row r="48" spans="1:6">
      <c r="A48" s="3"/>
      <c r="B48" s="121" t="s">
        <v>60</v>
      </c>
      <c r="C48" s="131">
        <v>413.41666666666703</v>
      </c>
      <c r="D48" s="139">
        <v>408.91666666666703</v>
      </c>
      <c r="E48" s="147">
        <v>822.33333333333303</v>
      </c>
    </row>
    <row r="49" spans="1:5">
      <c r="A49" s="3"/>
      <c r="B49" s="121" t="s">
        <v>64</v>
      </c>
      <c r="C49" s="131">
        <v>1242.75</v>
      </c>
      <c r="D49" s="139">
        <v>1102.25</v>
      </c>
      <c r="E49" s="147">
        <v>2345</v>
      </c>
    </row>
    <row r="50" spans="1:5">
      <c r="A50" s="3"/>
      <c r="B50" s="126" t="s">
        <v>65</v>
      </c>
      <c r="C50" s="131">
        <v>178.166666666667</v>
      </c>
      <c r="D50" s="139">
        <v>135.166666666667</v>
      </c>
      <c r="E50" s="147">
        <v>313.33333333333297</v>
      </c>
    </row>
    <row r="51" spans="1:5">
      <c r="A51" s="3"/>
      <c r="B51" s="128" t="s">
        <v>2</v>
      </c>
      <c r="C51" s="132">
        <v>6439.5</v>
      </c>
      <c r="D51" s="140">
        <v>5623.9166666666697</v>
      </c>
      <c r="E51" s="140">
        <v>12063.416666666701</v>
      </c>
    </row>
    <row r="52" spans="1:5">
      <c r="A52" s="119" t="s">
        <v>10</v>
      </c>
      <c r="B52" s="123" t="s">
        <v>66</v>
      </c>
      <c r="C52" s="133">
        <v>4252</v>
      </c>
      <c r="D52" s="141">
        <v>4877.9166666666697</v>
      </c>
      <c r="E52" s="147">
        <v>9129.9166666666697</v>
      </c>
    </row>
    <row r="53" spans="1:5">
      <c r="A53" s="3"/>
      <c r="B53" s="121" t="s">
        <v>67</v>
      </c>
      <c r="C53" s="131">
        <v>362</v>
      </c>
      <c r="D53" s="139">
        <v>1612.5833333333301</v>
      </c>
      <c r="E53" s="147">
        <v>1974.5833333333301</v>
      </c>
    </row>
    <row r="54" spans="1:5">
      <c r="A54" s="3"/>
      <c r="B54" s="121" t="s">
        <v>68</v>
      </c>
      <c r="C54" s="131">
        <v>1021.58333333333</v>
      </c>
      <c r="D54" s="139">
        <v>717.33333333333303</v>
      </c>
      <c r="E54" s="147">
        <v>1738.9166666666699</v>
      </c>
    </row>
    <row r="55" spans="1:5">
      <c r="A55" s="3"/>
      <c r="B55" s="126" t="s">
        <v>69</v>
      </c>
      <c r="C55" s="131">
        <v>1707.9166666666699</v>
      </c>
      <c r="D55" s="139">
        <v>1305.5833333333301</v>
      </c>
      <c r="E55" s="147">
        <v>3013.5</v>
      </c>
    </row>
    <row r="56" spans="1:5">
      <c r="A56" s="3"/>
      <c r="B56" s="128" t="s">
        <v>10</v>
      </c>
      <c r="C56" s="132">
        <v>7343.5</v>
      </c>
      <c r="D56" s="140">
        <v>8513.4166666666697</v>
      </c>
      <c r="E56" s="140">
        <v>15856.916666666701</v>
      </c>
    </row>
    <row r="57" spans="1:5">
      <c r="A57" s="119" t="s">
        <v>9</v>
      </c>
      <c r="B57" s="123" t="s">
        <v>70</v>
      </c>
      <c r="C57" s="133">
        <v>1250.75</v>
      </c>
      <c r="D57" s="141">
        <v>973.58333333333303</v>
      </c>
      <c r="E57" s="147">
        <v>2224.3333333333298</v>
      </c>
    </row>
    <row r="58" spans="1:5">
      <c r="A58" s="3"/>
      <c r="B58" s="121" t="s">
        <v>71</v>
      </c>
      <c r="C58" s="131">
        <v>1055.1666666666699</v>
      </c>
      <c r="D58" s="139">
        <v>728.08333333333303</v>
      </c>
      <c r="E58" s="147">
        <v>1783.25</v>
      </c>
    </row>
    <row r="59" spans="1:5">
      <c r="A59" s="3"/>
      <c r="B59" s="126" t="s">
        <v>72</v>
      </c>
      <c r="C59" s="131">
        <v>82.25</v>
      </c>
      <c r="D59" s="139">
        <v>542.33333333333303</v>
      </c>
      <c r="E59" s="147">
        <v>624.58333333333303</v>
      </c>
    </row>
    <row r="60" spans="1:5">
      <c r="A60" s="3"/>
      <c r="B60" s="127" t="s">
        <v>9</v>
      </c>
      <c r="C60" s="134">
        <v>2388.1666666666702</v>
      </c>
      <c r="D60" s="142">
        <v>2244</v>
      </c>
      <c r="E60" s="142">
        <v>4632.1666666666697</v>
      </c>
    </row>
    <row r="61" spans="1:5">
      <c r="A61" s="119" t="s">
        <v>8</v>
      </c>
      <c r="B61" s="127" t="s">
        <v>8</v>
      </c>
      <c r="C61" s="135">
        <v>7550.25</v>
      </c>
      <c r="D61" s="143">
        <v>14394.333333333299</v>
      </c>
      <c r="E61" s="143">
        <v>21944.583333333299</v>
      </c>
    </row>
    <row r="62" spans="1:5">
      <c r="A62" s="120" t="s">
        <v>7</v>
      </c>
      <c r="B62" s="127" t="s">
        <v>7</v>
      </c>
      <c r="C62" s="135">
        <v>20967.166666666701</v>
      </c>
      <c r="D62" s="143">
        <v>29114</v>
      </c>
      <c r="E62" s="143">
        <v>50081.166666666701</v>
      </c>
    </row>
    <row r="63" spans="1:5">
      <c r="A63" s="124" t="s">
        <v>73</v>
      </c>
      <c r="B63" s="127" t="s">
        <v>73</v>
      </c>
      <c r="C63" s="136">
        <v>97.25</v>
      </c>
      <c r="D63" s="144">
        <v>172.666666666667</v>
      </c>
      <c r="E63" s="144">
        <v>269.91666666666703</v>
      </c>
    </row>
    <row r="64" spans="1:5">
      <c r="A64" s="122" t="s">
        <v>11</v>
      </c>
      <c r="B64" s="3"/>
      <c r="C64" s="137">
        <v>44785.833333333299</v>
      </c>
      <c r="D64" s="145">
        <v>60062.333333333299</v>
      </c>
      <c r="E64" s="148">
        <v>104848.16666666701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K55"/>
  <sheetViews>
    <sheetView topLeftCell="A61" workbookViewId="0">
      <selection activeCell="A5" sqref="A5:E5"/>
    </sheetView>
  </sheetViews>
  <sheetFormatPr baseColWidth="10" defaultRowHeight="15"/>
  <cols>
    <col min="2" max="2" width="24.28515625" customWidth="1"/>
    <col min="3" max="3" width="19.42578125" customWidth="1"/>
    <col min="4" max="4" width="17.42578125" customWidth="1"/>
  </cols>
  <sheetData>
    <row r="3" spans="1:8">
      <c r="A3" s="40" t="s">
        <v>74</v>
      </c>
      <c r="D3" s="41"/>
    </row>
    <row r="5" spans="1:8" ht="15.75" thickBot="1">
      <c r="C5" s="42" t="s">
        <v>4</v>
      </c>
      <c r="D5" s="42" t="s">
        <v>3</v>
      </c>
      <c r="E5" s="42" t="s">
        <v>24</v>
      </c>
      <c r="G5" s="43"/>
      <c r="H5" s="44"/>
    </row>
    <row r="6" spans="1:8" ht="15.75" thickBot="1">
      <c r="A6" t="s">
        <v>2</v>
      </c>
      <c r="B6" t="s">
        <v>57</v>
      </c>
      <c r="C6" s="45">
        <f>DWH!C46</f>
        <v>4421.3333333333303</v>
      </c>
      <c r="D6" s="45">
        <f>DWH!D46</f>
        <v>3823.6666666666702</v>
      </c>
      <c r="E6" s="45">
        <f>DWH!E46</f>
        <v>8245</v>
      </c>
      <c r="G6" s="46"/>
      <c r="H6" s="44"/>
    </row>
    <row r="7" spans="1:8" ht="15.75" thickBot="1">
      <c r="B7" t="s">
        <v>63</v>
      </c>
      <c r="C7" s="45">
        <f>DWH!C47</f>
        <v>183.833333333333</v>
      </c>
      <c r="D7" s="45">
        <f>DWH!D47</f>
        <v>153.916666666667</v>
      </c>
      <c r="E7" s="45">
        <f>DWH!E47</f>
        <v>337.75</v>
      </c>
      <c r="G7" s="46"/>
      <c r="H7" s="44"/>
    </row>
    <row r="8" spans="1:8" ht="15.75" thickBot="1">
      <c r="B8" t="s">
        <v>60</v>
      </c>
      <c r="C8" s="45">
        <f>DWH!C48</f>
        <v>413.41666666666703</v>
      </c>
      <c r="D8" s="45">
        <f>DWH!D48</f>
        <v>408.91666666666703</v>
      </c>
      <c r="E8" s="45">
        <f>DWH!E48</f>
        <v>822.33333333333303</v>
      </c>
      <c r="G8" s="46"/>
      <c r="H8" s="44"/>
    </row>
    <row r="9" spans="1:8" ht="15.75" thickBot="1">
      <c r="B9" t="s">
        <v>64</v>
      </c>
      <c r="C9" s="45">
        <f>DWH!C49</f>
        <v>1242.75</v>
      </c>
      <c r="D9" s="45">
        <f>DWH!D49</f>
        <v>1102.25</v>
      </c>
      <c r="E9" s="45">
        <f>DWH!E49</f>
        <v>2345</v>
      </c>
      <c r="G9" s="46"/>
      <c r="H9" s="44"/>
    </row>
    <row r="10" spans="1:8" ht="15.75" thickBot="1">
      <c r="B10" t="s">
        <v>65</v>
      </c>
      <c r="C10" s="45">
        <f>DWH!C50</f>
        <v>178.166666666667</v>
      </c>
      <c r="D10" s="45">
        <f>DWH!D50</f>
        <v>135.166666666667</v>
      </c>
      <c r="E10" s="45">
        <f>DWH!E50</f>
        <v>313.33333333333297</v>
      </c>
      <c r="G10" s="46"/>
      <c r="H10" s="44"/>
    </row>
    <row r="11" spans="1:8" ht="15.75" thickBot="1">
      <c r="B11" s="47" t="s">
        <v>2</v>
      </c>
      <c r="C11" s="45">
        <f>DWH!C51</f>
        <v>6439.5</v>
      </c>
      <c r="D11" s="45">
        <f>DWH!D51</f>
        <v>5623.9166666666697</v>
      </c>
      <c r="E11" s="45">
        <f>DWH!E51</f>
        <v>12063.416666666701</v>
      </c>
      <c r="G11" s="46"/>
      <c r="H11" s="44"/>
    </row>
    <row r="12" spans="1:8" ht="15.75" thickBot="1">
      <c r="A12" t="s">
        <v>10</v>
      </c>
      <c r="B12" t="s">
        <v>66</v>
      </c>
      <c r="C12" s="45">
        <f>DWH!C52</f>
        <v>4252</v>
      </c>
      <c r="D12" s="45">
        <f>DWH!D52</f>
        <v>4877.9166666666697</v>
      </c>
      <c r="E12" s="45">
        <f>DWH!E52</f>
        <v>9129.9166666666697</v>
      </c>
      <c r="G12" s="46"/>
      <c r="H12" s="44"/>
    </row>
    <row r="13" spans="1:8" ht="15.75" thickBot="1">
      <c r="B13" t="s">
        <v>67</v>
      </c>
      <c r="C13" s="45">
        <f>DWH!C53</f>
        <v>362</v>
      </c>
      <c r="D13" s="45">
        <f>DWH!D53</f>
        <v>1612.5833333333301</v>
      </c>
      <c r="E13" s="45">
        <f>DWH!E53</f>
        <v>1974.5833333333301</v>
      </c>
      <c r="G13" s="46"/>
      <c r="H13" s="44"/>
    </row>
    <row r="14" spans="1:8" ht="15.75" thickBot="1">
      <c r="B14" t="s">
        <v>68</v>
      </c>
      <c r="C14" s="45">
        <f>DWH!C54</f>
        <v>1021.58333333333</v>
      </c>
      <c r="D14" s="45">
        <f>DWH!D54</f>
        <v>717.33333333333303</v>
      </c>
      <c r="E14" s="45">
        <f>DWH!E54</f>
        <v>1738.9166666666699</v>
      </c>
      <c r="G14" s="46"/>
      <c r="H14" s="44"/>
    </row>
    <row r="15" spans="1:8" ht="15.75" thickBot="1">
      <c r="B15" t="s">
        <v>69</v>
      </c>
      <c r="C15" s="45">
        <f>DWH!C55</f>
        <v>1707.9166666666699</v>
      </c>
      <c r="D15" s="45">
        <f>DWH!D55</f>
        <v>1305.5833333333301</v>
      </c>
      <c r="E15" s="45">
        <f>DWH!E55</f>
        <v>3013.5</v>
      </c>
      <c r="G15" s="46"/>
      <c r="H15" s="44"/>
    </row>
    <row r="16" spans="1:8" ht="15.75" thickBot="1">
      <c r="B16" s="47" t="s">
        <v>10</v>
      </c>
      <c r="C16" s="45">
        <f>DWH!C56</f>
        <v>7343.5</v>
      </c>
      <c r="D16" s="45">
        <f>DWH!D56</f>
        <v>8513.4166666666697</v>
      </c>
      <c r="E16" s="45">
        <f>DWH!E56</f>
        <v>15856.916666666701</v>
      </c>
      <c r="G16" s="46"/>
      <c r="H16" s="44"/>
    </row>
    <row r="17" spans="1:8" ht="15.75" thickBot="1">
      <c r="A17" t="s">
        <v>9</v>
      </c>
      <c r="B17" t="s">
        <v>70</v>
      </c>
      <c r="C17" s="45">
        <f>DWH!C57</f>
        <v>1250.75</v>
      </c>
      <c r="D17" s="45">
        <f>DWH!D57</f>
        <v>973.58333333333303</v>
      </c>
      <c r="E17" s="45">
        <f>DWH!E57</f>
        <v>2224.3333333333298</v>
      </c>
      <c r="G17" s="46"/>
      <c r="H17" s="44"/>
    </row>
    <row r="18" spans="1:8" ht="15.75" thickBot="1">
      <c r="B18" t="s">
        <v>71</v>
      </c>
      <c r="C18" s="45">
        <f>DWH!C58</f>
        <v>1055.1666666666699</v>
      </c>
      <c r="D18" s="45">
        <f>DWH!D58</f>
        <v>728.08333333333303</v>
      </c>
      <c r="E18" s="45">
        <f>DWH!E58</f>
        <v>1783.25</v>
      </c>
      <c r="G18" s="46"/>
      <c r="H18" s="44"/>
    </row>
    <row r="19" spans="1:8" ht="15.75" thickBot="1">
      <c r="B19" t="s">
        <v>72</v>
      </c>
      <c r="C19" s="45">
        <f>DWH!C59</f>
        <v>82.25</v>
      </c>
      <c r="D19" s="45">
        <f>DWH!D59</f>
        <v>542.33333333333303</v>
      </c>
      <c r="E19" s="45">
        <f>DWH!E59</f>
        <v>624.58333333333303</v>
      </c>
      <c r="G19" s="46"/>
      <c r="H19" s="44"/>
    </row>
    <row r="20" spans="1:8" ht="15.75" thickBot="1">
      <c r="B20" s="47" t="s">
        <v>9</v>
      </c>
      <c r="C20" s="45">
        <f>DWH!C60</f>
        <v>2388.1666666666702</v>
      </c>
      <c r="D20" s="45">
        <f>DWH!D60</f>
        <v>2244</v>
      </c>
      <c r="E20" s="45">
        <f>DWH!E60</f>
        <v>4632.1666666666697</v>
      </c>
      <c r="G20" s="46"/>
      <c r="H20" s="44"/>
    </row>
    <row r="21" spans="1:8" ht="15.75" thickBot="1">
      <c r="A21" t="s">
        <v>8</v>
      </c>
      <c r="B21" t="s">
        <v>8</v>
      </c>
      <c r="C21" s="45">
        <f>DWH!C61</f>
        <v>7550.25</v>
      </c>
      <c r="D21" s="45">
        <f>DWH!D61</f>
        <v>14394.333333333299</v>
      </c>
      <c r="E21" s="45">
        <f>DWH!E61</f>
        <v>21944.583333333299</v>
      </c>
      <c r="G21" s="46"/>
      <c r="H21" s="44"/>
    </row>
    <row r="22" spans="1:8" ht="15.75" thickBot="1">
      <c r="A22" t="s">
        <v>7</v>
      </c>
      <c r="B22" t="s">
        <v>7</v>
      </c>
      <c r="C22" s="45">
        <f>DWH!C62</f>
        <v>20967.166666666701</v>
      </c>
      <c r="D22" s="45">
        <f>DWH!D62</f>
        <v>29114</v>
      </c>
      <c r="E22" s="45">
        <f>DWH!E62</f>
        <v>50081.166666666701</v>
      </c>
      <c r="G22" s="46"/>
      <c r="H22" s="44"/>
    </row>
    <row r="23" spans="1:8" ht="15.75" thickBot="1">
      <c r="A23" t="s">
        <v>73</v>
      </c>
      <c r="B23" t="s">
        <v>73</v>
      </c>
      <c r="C23" s="45">
        <f>DWH!C63</f>
        <v>97.25</v>
      </c>
      <c r="D23" s="45">
        <f>DWH!D63</f>
        <v>172.666666666667</v>
      </c>
      <c r="E23" s="45">
        <f>DWH!E63</f>
        <v>269.91666666666703</v>
      </c>
      <c r="G23" s="46"/>
      <c r="H23" s="44"/>
    </row>
    <row r="24" spans="1:8" ht="15.75" thickBot="1">
      <c r="A24" t="s">
        <v>11</v>
      </c>
      <c r="B24" t="s">
        <v>11</v>
      </c>
      <c r="C24" s="45">
        <f>DWH!C64</f>
        <v>44785.833333333299</v>
      </c>
      <c r="D24" s="45">
        <f>DWH!D64</f>
        <v>60062.333333333299</v>
      </c>
      <c r="E24" s="45">
        <f>DWH!E64</f>
        <v>104848.16666666701</v>
      </c>
      <c r="G24" s="46"/>
      <c r="H24" s="44"/>
    </row>
    <row r="25" spans="1:8">
      <c r="G25" s="46"/>
      <c r="H25" s="44"/>
    </row>
    <row r="26" spans="1:8">
      <c r="C26" t="s">
        <v>4</v>
      </c>
      <c r="D26" t="s">
        <v>3</v>
      </c>
      <c r="G26" s="46"/>
      <c r="H26" s="44"/>
    </row>
    <row r="27" spans="1:8">
      <c r="C27" s="48" t="str">
        <f>CONCATENATE(C26,"    ",C35)</f>
        <v>Frauen    N = 44.786</v>
      </c>
      <c r="D27" s="48" t="str">
        <f>CONCATENATE(D26,"   ",D35)</f>
        <v>Männer   N = 60.062</v>
      </c>
      <c r="E27" s="49" t="s">
        <v>24</v>
      </c>
      <c r="G27" s="46"/>
      <c r="H27" s="44"/>
    </row>
    <row r="28" spans="1:8">
      <c r="B28" t="s">
        <v>75</v>
      </c>
      <c r="C28" s="50">
        <f>C22/C$24</f>
        <v>0.46816515639246153</v>
      </c>
      <c r="D28" s="50">
        <f>D22/D$24</f>
        <v>0.48472975297885001</v>
      </c>
      <c r="E28" s="51">
        <f>E22/E$24</f>
        <v>0.47765419519336572</v>
      </c>
      <c r="G28" s="46"/>
      <c r="H28" s="44"/>
    </row>
    <row r="29" spans="1:8">
      <c r="B29" t="s">
        <v>76</v>
      </c>
      <c r="C29" s="50">
        <f>C21/C$24</f>
        <v>0.16858567627411955</v>
      </c>
      <c r="D29" s="50">
        <f>D21/D$24</f>
        <v>0.23965657899848447</v>
      </c>
      <c r="E29" s="51">
        <f>E21/E$24</f>
        <v>0.20929868428791373</v>
      </c>
      <c r="G29" s="46"/>
      <c r="H29" s="44"/>
    </row>
    <row r="30" spans="1:8">
      <c r="B30" t="s">
        <v>77</v>
      </c>
      <c r="C30" s="50">
        <f>C20/C$24</f>
        <v>5.3324153843291339E-2</v>
      </c>
      <c r="D30" s="50">
        <f>D20/D$24</f>
        <v>3.7361185879114495E-2</v>
      </c>
      <c r="E30" s="51">
        <f>E20/E$24</f>
        <v>4.4179758348977534E-2</v>
      </c>
      <c r="G30" s="52"/>
      <c r="H30" s="53"/>
    </row>
    <row r="31" spans="1:8">
      <c r="B31" t="s">
        <v>78</v>
      </c>
      <c r="C31" s="50">
        <f>C12/C$24</f>
        <v>9.4940736468005202E-2</v>
      </c>
      <c r="D31" s="50">
        <f>D12/D$24</f>
        <v>8.1214238541071321E-2</v>
      </c>
      <c r="E31" s="51">
        <f>E12/E$24</f>
        <v>8.7077504136934269E-2</v>
      </c>
    </row>
    <row r="32" spans="1:8">
      <c r="B32" t="s">
        <v>79</v>
      </c>
      <c r="C32" s="50">
        <f>(C16-C12)/C$24</f>
        <v>6.9028524645070102E-2</v>
      </c>
      <c r="D32" s="50">
        <f>(D16-D12)/D$24</f>
        <v>6.0528783985526184E-2</v>
      </c>
      <c r="E32" s="51">
        <f>(E16-E12)/E$24</f>
        <v>6.4159443258426166E-2</v>
      </c>
    </row>
    <row r="33" spans="2:11">
      <c r="B33" t="s">
        <v>80</v>
      </c>
      <c r="C33" s="50">
        <f>C11/$C$24</f>
        <v>0.14378430679344298</v>
      </c>
      <c r="D33" s="50">
        <f>D11/D$24</f>
        <v>9.3634668427800105E-2</v>
      </c>
      <c r="E33" s="51">
        <f>E11/E$24</f>
        <v>0.11505605725104075</v>
      </c>
    </row>
    <row r="34" spans="2:11">
      <c r="C34" s="54">
        <f>SUM(C28:C33)</f>
        <v>0.99782855441639073</v>
      </c>
      <c r="D34" s="54">
        <f>SUM(D28:D33)</f>
        <v>0.99712520881084665</v>
      </c>
      <c r="E34" s="54">
        <f>SUM(E28:E33)</f>
        <v>0.99742564247665821</v>
      </c>
    </row>
    <row r="35" spans="2:11">
      <c r="C35" s="55" t="str">
        <f>CONCATENATE("N = ",TEXT(C24,"#.##0"))</f>
        <v>N = 44.786</v>
      </c>
      <c r="D35" s="55" t="str">
        <f>CONCATENATE("N = ",TEXT(D24,"#.##0"))</f>
        <v>N = 60.062</v>
      </c>
      <c r="E35" s="56" t="str">
        <f>CONCATENATE("N=",TEXT(E24,"#.##0"))</f>
        <v>N=104.848</v>
      </c>
    </row>
    <row r="37" spans="2:11">
      <c r="B37" s="57" t="s">
        <v>81</v>
      </c>
    </row>
    <row r="39" spans="2:11" ht="15.75" thickBot="1">
      <c r="B39" s="47"/>
      <c r="C39" t="s">
        <v>82</v>
      </c>
      <c r="J39" s="58"/>
      <c r="K39" s="58"/>
    </row>
    <row r="40" spans="2:11">
      <c r="B40" s="59"/>
      <c r="C40" s="60" t="s">
        <v>5</v>
      </c>
      <c r="D40" s="60" t="s">
        <v>23</v>
      </c>
      <c r="J40" s="61"/>
      <c r="K40" s="62"/>
    </row>
    <row r="41" spans="2:11">
      <c r="B41" s="63" t="s">
        <v>75</v>
      </c>
      <c r="C41" s="64">
        <f>E22</f>
        <v>50081.166666666701</v>
      </c>
      <c r="D41" s="62">
        <f>C41/$C$55</f>
        <v>0.47765419519336721</v>
      </c>
      <c r="J41" s="61"/>
      <c r="K41" s="62"/>
    </row>
    <row r="42" spans="2:11">
      <c r="B42" s="63" t="s">
        <v>76</v>
      </c>
      <c r="C42" s="64">
        <f>E21</f>
        <v>21944.583333333299</v>
      </c>
      <c r="D42" s="62">
        <f t="shared" ref="D42:D54" si="0">C42/$C$55</f>
        <v>0.2092986842879144</v>
      </c>
      <c r="J42" s="61"/>
      <c r="K42" s="62"/>
    </row>
    <row r="43" spans="2:11">
      <c r="B43" s="63" t="s">
        <v>83</v>
      </c>
      <c r="C43" s="64">
        <f>E19</f>
        <v>624.58333333333303</v>
      </c>
      <c r="D43" s="62">
        <f t="shared" si="0"/>
        <v>5.9570267482025561E-3</v>
      </c>
      <c r="J43" s="61"/>
      <c r="K43" s="62"/>
    </row>
    <row r="44" spans="2:11">
      <c r="B44" s="63" t="s">
        <v>84</v>
      </c>
      <c r="C44" s="64">
        <f>E18</f>
        <v>1783.25</v>
      </c>
      <c r="D44" s="62">
        <f t="shared" si="0"/>
        <v>1.7007927336195671E-2</v>
      </c>
      <c r="J44" s="61"/>
      <c r="K44" s="62"/>
    </row>
    <row r="45" spans="2:11">
      <c r="B45" s="63" t="s">
        <v>50</v>
      </c>
      <c r="C45" s="64">
        <f>E17</f>
        <v>2224.3333333333298</v>
      </c>
      <c r="D45" s="62">
        <f t="shared" si="0"/>
        <v>2.1214804264579383E-2</v>
      </c>
      <c r="J45" s="61"/>
      <c r="K45" s="62"/>
    </row>
    <row r="46" spans="2:11">
      <c r="B46" s="63" t="s">
        <v>78</v>
      </c>
      <c r="C46" s="64">
        <f>E12</f>
        <v>9129.9166666666697</v>
      </c>
      <c r="D46" s="62">
        <f t="shared" si="0"/>
        <v>8.7077504136934547E-2</v>
      </c>
      <c r="J46" s="61"/>
      <c r="K46" s="62"/>
    </row>
    <row r="47" spans="2:11">
      <c r="B47" s="63" t="s">
        <v>85</v>
      </c>
      <c r="C47" s="64">
        <f>E13</f>
        <v>1974.5833333333301</v>
      </c>
      <c r="D47" s="62">
        <f t="shared" si="0"/>
        <v>1.8832788365398187E-2</v>
      </c>
      <c r="J47" s="61"/>
      <c r="K47" s="62"/>
    </row>
    <row r="48" spans="2:11">
      <c r="B48" s="63" t="s">
        <v>86</v>
      </c>
      <c r="C48" s="64">
        <f>E14</f>
        <v>1738.9166666666699</v>
      </c>
      <c r="D48" s="62">
        <f t="shared" si="0"/>
        <v>1.6585093683087797E-2</v>
      </c>
      <c r="J48" s="61"/>
      <c r="K48" s="62"/>
    </row>
    <row r="49" spans="2:11">
      <c r="B49" s="63" t="s">
        <v>54</v>
      </c>
      <c r="C49" s="64">
        <f>E15</f>
        <v>3013.5</v>
      </c>
      <c r="D49" s="62">
        <f t="shared" si="0"/>
        <v>2.8741561209940085E-2</v>
      </c>
      <c r="J49" s="61"/>
      <c r="K49" s="62"/>
    </row>
    <row r="50" spans="2:11">
      <c r="B50" s="63" t="s">
        <v>87</v>
      </c>
      <c r="C50" s="64">
        <f>E7</f>
        <v>337.75</v>
      </c>
      <c r="D50" s="62">
        <f t="shared" si="0"/>
        <v>3.2213248045983955E-3</v>
      </c>
      <c r="J50" s="61"/>
      <c r="K50" s="62"/>
    </row>
    <row r="51" spans="2:11">
      <c r="B51" s="63" t="s">
        <v>60</v>
      </c>
      <c r="C51" s="64">
        <f>E8+E10</f>
        <v>1135.6666666666661</v>
      </c>
      <c r="D51" s="62">
        <f t="shared" si="0"/>
        <v>1.0831535760440885E-2</v>
      </c>
      <c r="J51" s="61"/>
      <c r="K51" s="62"/>
    </row>
    <row r="52" spans="2:11">
      <c r="B52" s="63" t="s">
        <v>57</v>
      </c>
      <c r="C52" s="64">
        <f>E6+E9</f>
        <v>10590</v>
      </c>
      <c r="D52" s="62">
        <f t="shared" si="0"/>
        <v>0.1010031966860015</v>
      </c>
      <c r="J52" s="61"/>
      <c r="K52" s="62"/>
    </row>
    <row r="53" spans="2:11">
      <c r="B53" s="63" t="s">
        <v>88</v>
      </c>
      <c r="C53" s="64">
        <f>E23</f>
        <v>269.91666666666703</v>
      </c>
      <c r="D53" s="62">
        <f t="shared" si="0"/>
        <v>2.5743575233393083E-3</v>
      </c>
      <c r="J53" s="61"/>
      <c r="K53" s="62"/>
    </row>
    <row r="54" spans="2:11" ht="15.75" thickBot="1">
      <c r="B54" s="65" t="s">
        <v>24</v>
      </c>
      <c r="C54" s="66">
        <f>E24</f>
        <v>104848.16666666701</v>
      </c>
      <c r="D54" s="62">
        <f t="shared" si="0"/>
        <v>1.0000000000000031</v>
      </c>
      <c r="J54" s="67"/>
      <c r="K54" s="67"/>
    </row>
    <row r="55" spans="2:11">
      <c r="C55" s="67">
        <f>SUM(C41:C53)</f>
        <v>104848.16666666667</v>
      </c>
      <c r="D55" s="67">
        <f>SUM(D41:D53)</f>
        <v>0.99999999999999989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workbookViewId="0">
      <selection activeCell="A5" sqref="A5:E5"/>
    </sheetView>
  </sheetViews>
  <sheetFormatPr baseColWidth="10" defaultRowHeight="15"/>
  <cols>
    <col min="2" max="2" width="12.28515625" customWidth="1"/>
  </cols>
  <sheetData>
    <row r="1" spans="1:8">
      <c r="A1" s="40" t="s">
        <v>93</v>
      </c>
    </row>
    <row r="2" spans="1:8">
      <c r="A2" t="s">
        <v>90</v>
      </c>
      <c r="F2" s="68"/>
      <c r="G2" s="68"/>
      <c r="H2" s="68"/>
    </row>
    <row r="4" spans="1:8">
      <c r="B4" s="75">
        <v>2022</v>
      </c>
      <c r="C4" s="75">
        <v>2021</v>
      </c>
    </row>
    <row r="5" spans="1:8">
      <c r="A5" t="s">
        <v>7</v>
      </c>
      <c r="B5" s="69">
        <v>0.30146857246515879</v>
      </c>
      <c r="C5" s="69">
        <v>0.33289264119545492</v>
      </c>
      <c r="E5" s="70"/>
      <c r="H5" s="71"/>
    </row>
    <row r="6" spans="1:8">
      <c r="A6" t="s">
        <v>8</v>
      </c>
      <c r="B6" s="69">
        <v>0.10817330592438699</v>
      </c>
      <c r="C6" s="69">
        <v>0.12985181974389437</v>
      </c>
    </row>
    <row r="7" spans="1:8">
      <c r="A7" t="s">
        <v>77</v>
      </c>
      <c r="B7" s="69">
        <v>5.8431003519013716E-2</v>
      </c>
      <c r="C7" s="69">
        <v>7.7373320573235413E-2</v>
      </c>
    </row>
    <row r="8" spans="1:8">
      <c r="A8" t="s">
        <v>78</v>
      </c>
      <c r="B8" s="69">
        <v>8.447720083572724E-2</v>
      </c>
      <c r="C8" s="69">
        <v>0.10507628586384161</v>
      </c>
    </row>
    <row r="9" spans="1:8">
      <c r="A9" t="s">
        <v>79</v>
      </c>
      <c r="B9" s="69">
        <v>6.0616751513591458E-2</v>
      </c>
      <c r="C9" s="69">
        <v>7.9330640722355308E-2</v>
      </c>
    </row>
    <row r="10" spans="1:8">
      <c r="A10" t="s">
        <v>91</v>
      </c>
      <c r="B10" s="72">
        <v>3.599872724110801E-2</v>
      </c>
      <c r="C10" s="72">
        <v>4.4746863516842095E-2</v>
      </c>
    </row>
    <row r="11" spans="1:8">
      <c r="A11" t="s">
        <v>92</v>
      </c>
      <c r="B11" s="69">
        <v>0.105</v>
      </c>
      <c r="C11" s="69">
        <v>0.127</v>
      </c>
    </row>
    <row r="13" spans="1:8">
      <c r="B13" s="57" t="s">
        <v>81</v>
      </c>
    </row>
    <row r="15" spans="1:8" ht="30">
      <c r="C15" s="76">
        <f>B4</f>
        <v>2022</v>
      </c>
      <c r="D15" s="73" t="s">
        <v>92</v>
      </c>
      <c r="E15" s="76">
        <f t="shared" ref="E15:E21" si="0">C4</f>
        <v>2021</v>
      </c>
      <c r="F15" s="73" t="s">
        <v>92</v>
      </c>
    </row>
    <row r="16" spans="1:8">
      <c r="B16" t="s">
        <v>7</v>
      </c>
      <c r="C16" s="74">
        <f t="shared" ref="C16:C21" si="1">B5</f>
        <v>0.30146857246515879</v>
      </c>
      <c r="D16" s="74">
        <f>B11</f>
        <v>0.105</v>
      </c>
      <c r="E16" s="74">
        <f t="shared" si="0"/>
        <v>0.33289264119545492</v>
      </c>
      <c r="F16" s="74">
        <f>C11</f>
        <v>0.127</v>
      </c>
    </row>
    <row r="17" spans="2:6">
      <c r="B17" t="s">
        <v>8</v>
      </c>
      <c r="C17" s="74">
        <f t="shared" si="1"/>
        <v>0.10817330592438699</v>
      </c>
      <c r="D17" s="74">
        <f>B11</f>
        <v>0.105</v>
      </c>
      <c r="E17" s="74">
        <f t="shared" si="0"/>
        <v>0.12985181974389437</v>
      </c>
      <c r="F17" s="74">
        <f>C11</f>
        <v>0.127</v>
      </c>
    </row>
    <row r="18" spans="2:6">
      <c r="B18" t="s">
        <v>77</v>
      </c>
      <c r="C18" s="74">
        <f t="shared" si="1"/>
        <v>5.8431003519013716E-2</v>
      </c>
      <c r="D18" s="74">
        <f>B11</f>
        <v>0.105</v>
      </c>
      <c r="E18" s="74">
        <f t="shared" si="0"/>
        <v>7.7373320573235413E-2</v>
      </c>
      <c r="F18" s="74">
        <f>C11</f>
        <v>0.127</v>
      </c>
    </row>
    <row r="19" spans="2:6">
      <c r="B19" t="s">
        <v>78</v>
      </c>
      <c r="C19" s="74">
        <f t="shared" si="1"/>
        <v>8.447720083572724E-2</v>
      </c>
      <c r="D19" s="74">
        <f>B11</f>
        <v>0.105</v>
      </c>
      <c r="E19" s="74">
        <f t="shared" si="0"/>
        <v>0.10507628586384161</v>
      </c>
      <c r="F19" s="74">
        <f>C11</f>
        <v>0.127</v>
      </c>
    </row>
    <row r="20" spans="2:6">
      <c r="B20" t="s">
        <v>79</v>
      </c>
      <c r="C20" s="74">
        <f t="shared" si="1"/>
        <v>6.0616751513591458E-2</v>
      </c>
      <c r="D20" s="74">
        <f>B11</f>
        <v>0.105</v>
      </c>
      <c r="E20" s="74">
        <f t="shared" si="0"/>
        <v>7.9330640722355308E-2</v>
      </c>
      <c r="F20" s="74">
        <f>C11</f>
        <v>0.127</v>
      </c>
    </row>
    <row r="21" spans="2:6">
      <c r="B21" t="s">
        <v>91</v>
      </c>
      <c r="C21" s="74">
        <f t="shared" si="1"/>
        <v>3.599872724110801E-2</v>
      </c>
      <c r="D21" s="74">
        <f>B11</f>
        <v>0.105</v>
      </c>
      <c r="E21" s="74">
        <f t="shared" si="0"/>
        <v>4.4746863516842095E-2</v>
      </c>
      <c r="F21" s="74">
        <f>C11</f>
        <v>0.127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17</vt:i4>
      </vt:variant>
    </vt:vector>
  </HeadingPairs>
  <TitlesOfParts>
    <vt:vector size="21" baseType="lpstr">
      <vt:lpstr>Jahr</vt:lpstr>
      <vt:lpstr>DWH</vt:lpstr>
      <vt:lpstr>Diagramm_Ausbildung</vt:lpstr>
      <vt:lpstr>Diagramm_ALQ</vt:lpstr>
      <vt:lpstr>AL_Ausbildung_Jahr_fbaec708a22c4cd595a9c7d73193535e_fbaec708a22c4cd595a9c7d73193535e</vt:lpstr>
      <vt:lpstr>AL_Ausbildung_Jahr_fbaec708a22c4cd595a9c7d73193535e_fbaec708a22c4cd595a9c7d73193535e_Columns</vt:lpstr>
      <vt:lpstr>AL_Ausbildung_Jahr_fbaec708a22c4cd595a9c7d73193535e_fbaec708a22c4cd595a9c7d73193535e_Measure</vt:lpstr>
      <vt:lpstr>AL_Ausbildung_Jahr_fbaec708a22c4cd595a9c7d73193535e_fbaec708a22c4cd595a9c7d73193535e_Rows</vt:lpstr>
      <vt:lpstr>AL_UB_ALQ_Jahr_fbaec708a22c4cd595a9c7d73193535e_fbaec708a22c4cd595a9c7d73193535e</vt:lpstr>
      <vt:lpstr>AL_UB_ALQ_Jahr_fbaec708a22c4cd595a9c7d73193535e_fbaec708a22c4cd595a9c7d73193535e_Columns</vt:lpstr>
      <vt:lpstr>AL_UB_ALQ_Jahr_fbaec708a22c4cd595a9c7d73193535e_fbaec708a22c4cd595a9c7d73193535e_Measure</vt:lpstr>
      <vt:lpstr>AL_UB_ALQ_Jahr_fbaec708a22c4cd595a9c7d73193535e_fbaec708a22c4cd595a9c7d73193535e_Rows</vt:lpstr>
      <vt:lpstr>ALnachAusbildung_Diagramm_Jahr_fbaec708a22c4cd595a9c7d73193535e_fbaec708a22c4cd595a9c7d73193535e</vt:lpstr>
      <vt:lpstr>ALnachAusbildung_Diagramm_Jahr_fbaec708a22c4cd595a9c7d73193535e_fbaec708a22c4cd595a9c7d73193535e_Columns</vt:lpstr>
      <vt:lpstr>ALnachAusbildung_Diagramm_Jahr_fbaec708a22c4cd595a9c7d73193535e_fbaec708a22c4cd595a9c7d73193535e_Measure</vt:lpstr>
      <vt:lpstr>ALnachAusbildung_Diagramm_Jahr_fbaec708a22c4cd595a9c7d73193535e_fbaec708a22c4cd595a9c7d73193535e_Rows</vt:lpstr>
      <vt:lpstr>Jahr!Druckbereich</vt:lpstr>
      <vt:lpstr>OS_Ausbildung_Jahr_fbaec708a22c4cd595a9c7d73193535e_fbaec708a22c4cd595a9c7d73193535e</vt:lpstr>
      <vt:lpstr>OS_Ausbildung_Jahr_fbaec708a22c4cd595a9c7d73193535e_fbaec708a22c4cd595a9c7d73193535e_Columns</vt:lpstr>
      <vt:lpstr>OS_Ausbildung_Jahr_fbaec708a22c4cd595a9c7d73193535e_fbaec708a22c4cd595a9c7d73193535e_Measure</vt:lpstr>
      <vt:lpstr>OS_Ausbildung_Jahr_fbaec708a22c4cd595a9c7d73193535e_fbaec708a22c4cd595a9c7d73193535e_Rows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2023-04-05T09:59:03Z</cp:lastPrinted>
  <dcterms:created xsi:type="dcterms:W3CDTF">2015-09-10T08:54:52Z</dcterms:created>
  <dcterms:modified xsi:type="dcterms:W3CDTF">2023-04-05T10:05:31Z</dcterms:modified>
</cp:coreProperties>
</file>