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för\baw\Musterformulare\MUF 2026  Werkvertrag\05 Formulare Internet\"/>
    </mc:Choice>
  </mc:AlternateContent>
  <xr:revisionPtr revIDLastSave="0" documentId="13_ncr:1_{FF36CDE9-492E-476A-84B1-30D15DF764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-Profile" sheetId="1" r:id="rId1"/>
    <sheet name="Berechnung" sheetId="3" r:id="rId2"/>
  </sheets>
  <definedNames>
    <definedName name="_xlnm._FilterDatabase" localSheetId="0" hidden="1">'TR-Profile'!$A$9:$L$10</definedName>
    <definedName name="_xlnm.Print_Area" localSheetId="0">'TR-Profile'!$A$1:$P$155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3" l="1"/>
  <c r="D28" i="3"/>
  <c r="B40" i="3"/>
  <c r="B39" i="3"/>
  <c r="B38" i="3"/>
  <c r="B37" i="3"/>
  <c r="B23" i="3" l="1"/>
  <c r="B24" i="3"/>
  <c r="B25" i="3"/>
  <c r="B26" i="3"/>
  <c r="B27" i="3"/>
  <c r="B22" i="3"/>
  <c r="B28" i="3" l="1"/>
  <c r="B30" i="3"/>
  <c r="C22" i="3" l="1"/>
  <c r="D22" i="3" s="1"/>
  <c r="C23" i="3"/>
  <c r="D23" i="3" s="1"/>
  <c r="C24" i="3"/>
  <c r="C25" i="3"/>
  <c r="C26" i="3"/>
  <c r="D26" i="3" s="1"/>
  <c r="C27" i="3"/>
  <c r="D27" i="3" s="1"/>
  <c r="B11" i="3" l="1"/>
  <c r="B12" i="3"/>
  <c r="B13" i="3"/>
  <c r="B10" i="3"/>
  <c r="B7" i="3" l="1"/>
  <c r="B45" i="3" s="1"/>
  <c r="B14" i="3"/>
  <c r="B19" i="3"/>
  <c r="C45" i="3" l="1"/>
  <c r="D25" i="3"/>
  <c r="D24" i="3"/>
  <c r="D45" i="3" l="1"/>
  <c r="E45" i="3"/>
  <c r="C46" i="3" l="1"/>
  <c r="B46" i="3"/>
  <c r="E46" i="3" l="1"/>
  <c r="E48" i="3" s="1"/>
  <c r="D46" i="3"/>
  <c r="D48" i="3" s="1"/>
  <c r="C105" i="1"/>
  <c r="C104" i="1"/>
  <c r="C103" i="1"/>
  <c r="O96" i="1"/>
  <c r="G12" i="1" s="1"/>
  <c r="G92" i="1" l="1"/>
  <c r="P92" i="1"/>
  <c r="N92" i="1"/>
  <c r="L92" i="1"/>
  <c r="P26" i="1"/>
  <c r="L82" i="1"/>
  <c r="L79" i="1"/>
  <c r="L76" i="1"/>
  <c r="G82" i="1"/>
  <c r="G79" i="1"/>
  <c r="G76" i="1"/>
  <c r="P81" i="1"/>
  <c r="P78" i="1"/>
  <c r="P75" i="1"/>
  <c r="N82" i="1"/>
  <c r="N79" i="1"/>
  <c r="N76" i="1"/>
  <c r="N81" i="1"/>
  <c r="N78" i="1"/>
  <c r="N75" i="1"/>
  <c r="L81" i="1"/>
  <c r="L78" i="1"/>
  <c r="L75" i="1"/>
  <c r="G81" i="1"/>
  <c r="G78" i="1"/>
  <c r="G75" i="1"/>
  <c r="P80" i="1"/>
  <c r="P77" i="1"/>
  <c r="P74" i="1"/>
  <c r="N80" i="1"/>
  <c r="N77" i="1"/>
  <c r="N74" i="1"/>
  <c r="L80" i="1"/>
  <c r="L77" i="1"/>
  <c r="L74" i="1"/>
  <c r="G80" i="1"/>
  <c r="G77" i="1"/>
  <c r="G74" i="1"/>
  <c r="P82" i="1"/>
  <c r="P79" i="1"/>
  <c r="P76" i="1"/>
  <c r="P23" i="1"/>
  <c r="P84" i="1"/>
  <c r="P25" i="1"/>
  <c r="G37" i="1"/>
  <c r="P48" i="1"/>
  <c r="N16" i="1"/>
  <c r="G65" i="1"/>
  <c r="N46" i="1"/>
  <c r="N70" i="1"/>
  <c r="P28" i="1"/>
  <c r="G56" i="1"/>
  <c r="G51" i="1"/>
  <c r="L69" i="1"/>
  <c r="N71" i="1"/>
  <c r="G68" i="1"/>
  <c r="N66" i="1"/>
  <c r="N65" i="1"/>
  <c r="L51" i="1"/>
  <c r="L48" i="1"/>
  <c r="P33" i="1"/>
  <c r="L73" i="1"/>
  <c r="L62" i="1"/>
  <c r="N69" i="1"/>
  <c r="L84" i="1"/>
  <c r="G90" i="1"/>
  <c r="G94" i="1"/>
  <c r="N60" i="1"/>
  <c r="P65" i="1"/>
  <c r="N48" i="1"/>
  <c r="G27" i="1"/>
  <c r="N42" i="1"/>
  <c r="N14" i="1"/>
  <c r="G46" i="1"/>
  <c r="P19" i="1"/>
  <c r="N67" i="1"/>
  <c r="L64" i="1"/>
  <c r="G21" i="1"/>
  <c r="G32" i="1"/>
  <c r="N39" i="1"/>
  <c r="N13" i="1"/>
  <c r="G26" i="1"/>
  <c r="P18" i="1"/>
  <c r="L20" i="1"/>
  <c r="P87" i="1"/>
  <c r="L32" i="1"/>
  <c r="L91" i="1"/>
  <c r="G61" i="1"/>
  <c r="P15" i="1"/>
  <c r="P53" i="1"/>
  <c r="P17" i="1"/>
  <c r="G91" i="1"/>
  <c r="L71" i="1"/>
  <c r="L28" i="1"/>
  <c r="N25" i="1"/>
  <c r="P31" i="1"/>
  <c r="L29" i="1"/>
  <c r="G33" i="1"/>
  <c r="P66" i="1"/>
  <c r="G43" i="1"/>
  <c r="G93" i="1"/>
  <c r="P56" i="1"/>
  <c r="G48" i="1"/>
  <c r="N52" i="1"/>
  <c r="P71" i="1"/>
  <c r="N31" i="1"/>
  <c r="L36" i="1"/>
  <c r="L83" i="1"/>
  <c r="P88" i="1"/>
  <c r="L22" i="1"/>
  <c r="G69" i="1"/>
  <c r="P72" i="1"/>
  <c r="L45" i="1"/>
  <c r="L13" i="1"/>
  <c r="N33" i="1"/>
  <c r="G47" i="1"/>
  <c r="P13" i="1"/>
  <c r="P58" i="1"/>
  <c r="L94" i="1"/>
  <c r="N95" i="1"/>
  <c r="P40" i="1"/>
  <c r="G36" i="1"/>
  <c r="G54" i="1"/>
  <c r="L37" i="1"/>
  <c r="P35" i="1"/>
  <c r="G89" i="1"/>
  <c r="G87" i="1"/>
  <c r="N93" i="1"/>
  <c r="P51" i="1"/>
  <c r="G84" i="1"/>
  <c r="P54" i="1"/>
  <c r="L11" i="1"/>
  <c r="L89" i="1"/>
  <c r="P20" i="1"/>
  <c r="G73" i="1"/>
  <c r="L87" i="1"/>
  <c r="N61" i="1"/>
  <c r="N23" i="1"/>
  <c r="G25" i="1"/>
  <c r="G67" i="1"/>
  <c r="G62" i="1"/>
  <c r="G19" i="1"/>
  <c r="L59" i="1"/>
  <c r="G35" i="1"/>
  <c r="G24" i="1"/>
  <c r="G63" i="1"/>
  <c r="N89" i="1"/>
  <c r="N91" i="1"/>
  <c r="N32" i="1"/>
  <c r="L68" i="1"/>
  <c r="L43" i="1"/>
  <c r="N11" i="1"/>
  <c r="N38" i="1"/>
  <c r="P47" i="1"/>
  <c r="P14" i="1"/>
  <c r="L57" i="1"/>
  <c r="P50" i="1"/>
  <c r="P59" i="1"/>
  <c r="G58" i="1"/>
  <c r="G13" i="1"/>
  <c r="P55" i="1"/>
  <c r="G23" i="1"/>
  <c r="G70" i="1"/>
  <c r="L63" i="1"/>
  <c r="L33" i="1"/>
  <c r="N26" i="1"/>
  <c r="G72" i="1"/>
  <c r="G59" i="1"/>
  <c r="N63" i="1"/>
  <c r="N55" i="1"/>
  <c r="P22" i="1"/>
  <c r="G30" i="1"/>
  <c r="L40" i="1"/>
  <c r="N29" i="1"/>
  <c r="P86" i="1"/>
  <c r="G49" i="1"/>
  <c r="P52" i="1"/>
  <c r="P44" i="1"/>
  <c r="P73" i="1"/>
  <c r="N36" i="1"/>
  <c r="N15" i="1"/>
  <c r="G50" i="1"/>
  <c r="L85" i="1"/>
  <c r="P67" i="1"/>
  <c r="G66" i="1"/>
  <c r="P27" i="1"/>
  <c r="P62" i="1"/>
  <c r="N30" i="1"/>
  <c r="L95" i="1"/>
  <c r="G60" i="1"/>
  <c r="P63" i="1"/>
  <c r="G29" i="1"/>
  <c r="N21" i="1"/>
  <c r="G86" i="1"/>
  <c r="P21" i="1"/>
  <c r="N20" i="1"/>
  <c r="N43" i="1"/>
  <c r="P46" i="1"/>
  <c r="G15" i="1"/>
  <c r="L66" i="1"/>
  <c r="N53" i="1"/>
  <c r="G44" i="1"/>
  <c r="L42" i="1"/>
  <c r="P57" i="1"/>
  <c r="L24" i="1"/>
  <c r="L49" i="1"/>
  <c r="G45" i="1"/>
  <c r="G22" i="1"/>
  <c r="P16" i="1"/>
  <c r="L67" i="1"/>
  <c r="G18" i="1"/>
  <c r="N85" i="1"/>
  <c r="L27" i="1"/>
  <c r="L30" i="1"/>
  <c r="P12" i="1"/>
  <c r="L52" i="1"/>
  <c r="L35" i="1"/>
  <c r="P30" i="1"/>
  <c r="L88" i="1"/>
  <c r="G14" i="1"/>
  <c r="P83" i="1"/>
  <c r="L61" i="1"/>
  <c r="P42" i="1"/>
  <c r="N47" i="1"/>
  <c r="P85" i="1"/>
  <c r="L90" i="1"/>
  <c r="L47" i="1"/>
  <c r="L19" i="1"/>
  <c r="G42" i="1"/>
  <c r="L25" i="1"/>
  <c r="N34" i="1"/>
  <c r="P68" i="1"/>
  <c r="N51" i="1"/>
  <c r="P29" i="1"/>
  <c r="L26" i="1"/>
  <c r="P61" i="1"/>
  <c r="G55" i="1"/>
  <c r="P41" i="1"/>
  <c r="L38" i="1"/>
  <c r="L86" i="1"/>
  <c r="N68" i="1"/>
  <c r="L41" i="1"/>
  <c r="N83" i="1"/>
  <c r="N64" i="1"/>
  <c r="P49" i="1"/>
  <c r="N12" i="1"/>
  <c r="N44" i="1"/>
  <c r="L55" i="1"/>
  <c r="G88" i="1"/>
  <c r="L56" i="1"/>
  <c r="N45" i="1"/>
  <c r="L31" i="1"/>
  <c r="P64" i="1"/>
  <c r="G39" i="1"/>
  <c r="N40" i="1"/>
  <c r="P37" i="1"/>
  <c r="L15" i="1"/>
  <c r="P69" i="1"/>
  <c r="G17" i="1"/>
  <c r="P11" i="1"/>
  <c r="G53" i="1"/>
  <c r="G38" i="1"/>
  <c r="G83" i="1"/>
  <c r="N27" i="1"/>
  <c r="N49" i="1"/>
  <c r="P43" i="1"/>
  <c r="G28" i="1"/>
  <c r="N54" i="1"/>
  <c r="L53" i="1"/>
  <c r="G41" i="1"/>
  <c r="N62" i="1"/>
  <c r="L60" i="1"/>
  <c r="P45" i="1"/>
  <c r="N72" i="1"/>
  <c r="L17" i="1"/>
  <c r="L54" i="1"/>
  <c r="N24" i="1"/>
  <c r="P32" i="1"/>
  <c r="L93" i="1"/>
  <c r="P93" i="1"/>
  <c r="P89" i="1"/>
  <c r="N94" i="1"/>
  <c r="L14" i="1"/>
  <c r="G95" i="1"/>
  <c r="P70" i="1"/>
  <c r="L70" i="1"/>
  <c r="N88" i="1"/>
  <c r="N37" i="1"/>
  <c r="P38" i="1"/>
  <c r="L72" i="1"/>
  <c r="G20" i="1"/>
  <c r="L23" i="1"/>
  <c r="N50" i="1"/>
  <c r="L46" i="1"/>
  <c r="G71" i="1"/>
  <c r="N90" i="1"/>
  <c r="L50" i="1"/>
  <c r="P36" i="1"/>
  <c r="N18" i="1"/>
  <c r="L34" i="1"/>
  <c r="P95" i="1"/>
  <c r="L44" i="1"/>
  <c r="P90" i="1"/>
  <c r="N41" i="1"/>
  <c r="L18" i="1"/>
  <c r="L12" i="1"/>
  <c r="N28" i="1"/>
  <c r="L65" i="1"/>
  <c r="P60" i="1"/>
  <c r="G57" i="1"/>
  <c r="P39" i="1"/>
  <c r="N17" i="1"/>
  <c r="G31" i="1"/>
  <c r="P94" i="1"/>
  <c r="G40" i="1"/>
  <c r="G64" i="1"/>
  <c r="L58" i="1"/>
  <c r="P24" i="1"/>
  <c r="N87" i="1"/>
  <c r="N22" i="1"/>
  <c r="L39" i="1"/>
  <c r="N58" i="1"/>
  <c r="N19" i="1"/>
  <c r="L21" i="1"/>
  <c r="L16" i="1"/>
  <c r="N84" i="1"/>
  <c r="N57" i="1"/>
  <c r="N59" i="1"/>
  <c r="G85" i="1"/>
  <c r="N35" i="1"/>
  <c r="N86" i="1"/>
  <c r="G34" i="1"/>
  <c r="G52" i="1"/>
  <c r="G11" i="1"/>
  <c r="P34" i="1"/>
  <c r="N56" i="1"/>
  <c r="N73" i="1"/>
  <c r="P91" i="1"/>
  <c r="G16" i="1"/>
  <c r="G96" i="1" l="1"/>
  <c r="L114" i="1" s="1"/>
  <c r="L96" i="1"/>
  <c r="N96" i="1"/>
  <c r="P96" i="1"/>
  <c r="C47" i="3"/>
  <c r="D47" i="3" l="1"/>
  <c r="E47" i="3"/>
  <c r="P115" i="1"/>
  <c r="L115" i="1"/>
  <c r="L116" i="1"/>
  <c r="P116" i="1"/>
  <c r="P114" i="1"/>
  <c r="L122" i="1" l="1"/>
  <c r="P122" i="1"/>
  <c r="B41" i="3"/>
  <c r="B34" i="3" s="1"/>
  <c r="B47" i="3" s="1"/>
</calcChain>
</file>

<file path=xl/sharedStrings.xml><?xml version="1.0" encoding="utf-8"?>
<sst xmlns="http://schemas.openxmlformats.org/spreadsheetml/2006/main" count="77" uniqueCount="56">
  <si>
    <t>lfd. Nr.</t>
  </si>
  <si>
    <t>Name</t>
  </si>
  <si>
    <t>Erfahrung in
Jahren in Erwachsenenbildung</t>
  </si>
  <si>
    <t>berufl. Branchen - Erfahrung in Jahren bei Qualifizierungen</t>
  </si>
  <si>
    <t>allgemein</t>
  </si>
  <si>
    <t>mit AL/AS</t>
  </si>
  <si>
    <r>
      <t>Punkte</t>
    </r>
    <r>
      <rPr>
        <vertAlign val="superscript"/>
        <sz val="10"/>
        <rFont val="Arial"/>
        <family val="2"/>
      </rPr>
      <t>1)</t>
    </r>
  </si>
  <si>
    <t>gewichtet</t>
  </si>
  <si>
    <t>absolut</t>
  </si>
  <si>
    <t>Maßnahme:</t>
  </si>
  <si>
    <t>Träger:</t>
  </si>
  <si>
    <t>Personalübersicht Bewertung</t>
  </si>
  <si>
    <t>Qualifikation</t>
  </si>
  <si>
    <t>Punkte</t>
  </si>
  <si>
    <t>Erfahrungen</t>
  </si>
  <si>
    <t>Verfahren:</t>
  </si>
  <si>
    <t xml:space="preserve"> Verfahren:</t>
  </si>
  <si>
    <t>Preisgewichtung 30%</t>
  </si>
  <si>
    <t>Preisgewichtung 50%</t>
  </si>
  <si>
    <t>Personal  Qualifikation</t>
  </si>
  <si>
    <t>Personal  Erfahrungen</t>
  </si>
  <si>
    <t>Frauenförderung Erfahrung</t>
  </si>
  <si>
    <t>Gesamt</t>
  </si>
  <si>
    <t>formale Qualifikation
abgeschlossene Ausbildungen</t>
  </si>
  <si>
    <t>abgeschlossene 
pädagogische bzw. TrainerInnen- 
Ausbildungen</t>
  </si>
  <si>
    <t>Berechnung der personalrelevanten Bewertungspunkte</t>
  </si>
  <si>
    <r>
      <t xml:space="preserve">Maßnahmen- stundeneinsatz </t>
    </r>
    <r>
      <rPr>
        <sz val="10"/>
        <rFont val="Arial"/>
        <family val="2"/>
      </rPr>
      <t xml:space="preserve"> </t>
    </r>
  </si>
  <si>
    <r>
      <t>Unterrichtsfach in Maßnahme</t>
    </r>
    <r>
      <rPr>
        <vertAlign val="superscript"/>
        <sz val="10"/>
        <rFont val="Arial"/>
        <family val="2"/>
      </rPr>
      <t>2)</t>
    </r>
  </si>
  <si>
    <r>
      <t>gesamt</t>
    </r>
    <r>
      <rPr>
        <vertAlign val="superscript"/>
        <sz val="10"/>
        <rFont val="Arial"/>
        <family val="2"/>
      </rPr>
      <t>3)</t>
    </r>
  </si>
  <si>
    <r>
      <t>% Anteil</t>
    </r>
    <r>
      <rPr>
        <vertAlign val="superscript"/>
        <sz val="10"/>
        <rFont val="Arial"/>
        <family val="2"/>
      </rPr>
      <t xml:space="preserve"> 4)</t>
    </r>
  </si>
  <si>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bitte pro Unterrichtsfach eine eigene Zeile ausfüllen.(Ein Name kann daher mehrere Zeilen benötigen!!)</t>
    </r>
  </si>
  <si>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bitte Summe der Maßnahmenstunden bezogen auf Unterrichtsfach während der gesamten Projektdauer angeben</t>
    </r>
  </si>
  <si>
    <r>
      <t>Genderspezifische bzw. frauenfördernde Trainingsfahrungen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</si>
  <si>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 Punkteergebnis ist entsprechend der zugehörigen Bewertungskriterien in der Ausschreibungsunterlage einzutragen</t>
    </r>
  </si>
  <si>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Prozentanteil an den Maßnahmenstunden gesamt</t>
    </r>
  </si>
  <si>
    <t xml:space="preserve">F oder A; </t>
  </si>
  <si>
    <t>xx/26</t>
  </si>
  <si>
    <t>Formale Qualifikation</t>
  </si>
  <si>
    <t>MS</t>
  </si>
  <si>
    <t>Erfahrung</t>
  </si>
  <si>
    <t>Punkte für NWA</t>
  </si>
  <si>
    <t>nicht bewertet</t>
  </si>
  <si>
    <t>bewertet</t>
  </si>
  <si>
    <t>Berechnungsblatt  Bewertungsdurchschnitt</t>
  </si>
  <si>
    <t>lt. AU, max 20%</t>
  </si>
  <si>
    <t>Punkte NWA bei Preis 30%</t>
  </si>
  <si>
    <t>Punkte NWA bei Preis 50%</t>
  </si>
  <si>
    <t>Frauenspez. Erfahrung</t>
  </si>
  <si>
    <t>Werte für Vertrag und Preisminderung bei EA (ohne Toleranz)</t>
  </si>
  <si>
    <t>Punkte für NWA alle MS</t>
  </si>
  <si>
    <t>Gleichstellungsfördernde Erfahrungen</t>
  </si>
  <si>
    <t xml:space="preserve">Projektnummer: </t>
  </si>
  <si>
    <t>max. Punkte NWA, Erfahrung ohne schlechtesten %</t>
  </si>
  <si>
    <t>N.N</t>
  </si>
  <si>
    <t>nicht bewertet in %</t>
  </si>
  <si>
    <t xml:space="preserve">nicht bewertete 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</si>
</sst>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0"/>
      <name val="Arial"/>
    </font>
    <font>
      <b/>
      <sz val="14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4">
    <xf numFmtId="0" fontId="0" fillId="0" borderId="0" xfId="0"/>
    <xf numFmtId="1" fontId="0" fillId="0" borderId="0" xfId="0" applyNumberForma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1" fontId="1" fillId="0" borderId="0" xfId="0" applyNumberFormat="1" applyFont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vertical="center"/>
      <protection locked="0"/>
    </xf>
    <xf numFmtId="2" fontId="0" fillId="0" borderId="14" xfId="0" applyNumberFormat="1" applyBorder="1" applyAlignment="1" applyProtection="1">
      <alignment vertical="center"/>
      <protection locked="0"/>
    </xf>
    <xf numFmtId="2" fontId="0" fillId="0" borderId="12" xfId="0" applyNumberFormat="1" applyBorder="1" applyAlignment="1" applyProtection="1">
      <alignment vertical="center" wrapText="1"/>
      <protection locked="0"/>
    </xf>
    <xf numFmtId="2" fontId="0" fillId="0" borderId="13" xfId="0" applyNumberFormat="1" applyBorder="1" applyAlignment="1" applyProtection="1">
      <alignment vertical="center" wrapText="1"/>
      <protection locked="0"/>
    </xf>
    <xf numFmtId="2" fontId="4" fillId="0" borderId="13" xfId="0" applyNumberFormat="1" applyFont="1" applyBorder="1" applyAlignment="1" applyProtection="1">
      <alignment horizontal="center" vertical="center" wrapText="1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2" fontId="4" fillId="0" borderId="13" xfId="0" applyNumberFormat="1" applyFont="1" applyBorder="1" applyAlignment="1" applyProtection="1">
      <alignment horizontal="center" vertical="center"/>
      <protection locked="0"/>
    </xf>
    <xf numFmtId="2" fontId="4" fillId="0" borderId="13" xfId="0" applyNumberFormat="1" applyFont="1" applyBorder="1" applyAlignment="1" applyProtection="1">
      <alignment vertical="center"/>
      <protection locked="0"/>
    </xf>
    <xf numFmtId="2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horizontal="left" vertical="center"/>
      <protection locked="0"/>
    </xf>
    <xf numFmtId="1" fontId="0" fillId="0" borderId="0" xfId="0" applyNumberFormat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2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wrapText="1"/>
      <protection locked="0"/>
    </xf>
    <xf numFmtId="165" fontId="4" fillId="0" borderId="18" xfId="0" applyNumberFormat="1" applyFont="1" applyBorder="1" applyAlignment="1" applyProtection="1">
      <alignment horizontal="center"/>
      <protection locked="0"/>
    </xf>
    <xf numFmtId="165" fontId="4" fillId="0" borderId="19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5" fontId="4" fillId="3" borderId="15" xfId="0" applyNumberFormat="1" applyFont="1" applyFill="1" applyBorder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center" wrapText="1"/>
      <protection locked="0"/>
    </xf>
    <xf numFmtId="0" fontId="6" fillId="4" borderId="1" xfId="0" applyFon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10" xfId="0" applyFont="1" applyFill="1" applyBorder="1" applyAlignment="1" applyProtection="1">
      <alignment wrapText="1"/>
      <protection locked="0"/>
    </xf>
    <xf numFmtId="9" fontId="0" fillId="0" borderId="0" xfId="0" applyNumberForma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6" fillId="0" borderId="1" xfId="1" applyBorder="1" applyAlignment="1" applyProtection="1">
      <alignment horizontal="right" vertical="center" wrapText="1"/>
      <protection locked="0"/>
    </xf>
    <xf numFmtId="2" fontId="7" fillId="3" borderId="2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4" fillId="0" borderId="0" xfId="0" applyNumberFormat="1" applyFont="1" applyAlignment="1" applyProtection="1">
      <alignment horizontal="center" vertical="center" wrapText="1"/>
      <protection locked="0"/>
    </xf>
    <xf numFmtId="2" fontId="0" fillId="0" borderId="20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wrapText="1"/>
    </xf>
    <xf numFmtId="2" fontId="0" fillId="0" borderId="19" xfId="0" applyNumberFormat="1" applyBorder="1" applyAlignment="1">
      <alignment horizontal="center" wrapText="1"/>
    </xf>
    <xf numFmtId="164" fontId="0" fillId="0" borderId="20" xfId="0" applyNumberFormat="1" applyBorder="1" applyAlignment="1">
      <alignment horizontal="center"/>
    </xf>
    <xf numFmtId="0" fontId="6" fillId="0" borderId="0" xfId="1" applyProtection="1">
      <protection locked="0"/>
    </xf>
    <xf numFmtId="0" fontId="5" fillId="0" borderId="0" xfId="1" applyFont="1" applyProtection="1">
      <protection locked="0"/>
    </xf>
    <xf numFmtId="0" fontId="4" fillId="0" borderId="0" xfId="1" applyFont="1" applyAlignment="1" applyProtection="1">
      <alignment horizontal="right"/>
      <protection locked="0"/>
    </xf>
    <xf numFmtId="0" fontId="5" fillId="0" borderId="0" xfId="1" applyFont="1" applyAlignment="1" applyProtection="1">
      <alignment horizontal="right"/>
      <protection locked="0"/>
    </xf>
    <xf numFmtId="0" fontId="4" fillId="3" borderId="0" xfId="1" applyFont="1" applyFill="1" applyProtection="1">
      <protection locked="0"/>
    </xf>
    <xf numFmtId="0" fontId="6" fillId="3" borderId="0" xfId="1" applyFill="1" applyProtection="1">
      <protection locked="0"/>
    </xf>
    <xf numFmtId="0" fontId="4" fillId="0" borderId="0" xfId="1" applyFont="1" applyProtection="1">
      <protection locked="0"/>
    </xf>
    <xf numFmtId="2" fontId="4" fillId="5" borderId="0" xfId="1" applyNumberFormat="1" applyFont="1" applyFill="1" applyProtection="1"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6" fillId="0" borderId="1" xfId="1" applyBorder="1" applyProtection="1">
      <protection locked="0"/>
    </xf>
    <xf numFmtId="3" fontId="6" fillId="0" borderId="1" xfId="1" applyNumberFormat="1" applyBorder="1" applyProtection="1">
      <protection locked="0"/>
    </xf>
    <xf numFmtId="0" fontId="6" fillId="0" borderId="1" xfId="1" applyBorder="1" applyAlignment="1" applyProtection="1">
      <alignment horizontal="right"/>
      <protection locked="0"/>
    </xf>
    <xf numFmtId="9" fontId="6" fillId="6" borderId="1" xfId="1" applyNumberFormat="1" applyFill="1" applyBorder="1" applyProtection="1">
      <protection locked="0"/>
    </xf>
    <xf numFmtId="0" fontId="6" fillId="0" borderId="1" xfId="1" applyBorder="1" applyAlignment="1" applyProtection="1">
      <alignment wrapText="1"/>
      <protection locked="0"/>
    </xf>
    <xf numFmtId="0" fontId="4" fillId="0" borderId="1" xfId="1" applyFont="1" applyBorder="1" applyAlignment="1" applyProtection="1">
      <alignment horizontal="center" wrapText="1"/>
      <protection locked="0"/>
    </xf>
    <xf numFmtId="0" fontId="6" fillId="0" borderId="0" xfId="1" applyAlignment="1" applyProtection="1">
      <alignment wrapText="1"/>
      <protection locked="0"/>
    </xf>
    <xf numFmtId="2" fontId="6" fillId="7" borderId="1" xfId="1" applyNumberFormat="1" applyFill="1" applyBorder="1" applyProtection="1">
      <protection locked="0"/>
    </xf>
    <xf numFmtId="2" fontId="4" fillId="5" borderId="0" xfId="1" applyNumberFormat="1" applyFont="1" applyFill="1"/>
    <xf numFmtId="0" fontId="6" fillId="0" borderId="0" xfId="1"/>
    <xf numFmtId="0" fontId="4" fillId="0" borderId="1" xfId="1" applyFont="1" applyBorder="1" applyAlignment="1">
      <alignment horizontal="center"/>
    </xf>
    <xf numFmtId="3" fontId="6" fillId="0" borderId="1" xfId="1" applyNumberFormat="1" applyBorder="1"/>
    <xf numFmtId="2" fontId="6" fillId="0" borderId="1" xfId="1" applyNumberFormat="1" applyBorder="1"/>
    <xf numFmtId="2" fontId="6" fillId="7" borderId="1" xfId="1" applyNumberFormat="1" applyFill="1" applyBorder="1"/>
    <xf numFmtId="0" fontId="1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1" fontId="0" fillId="0" borderId="24" xfId="0" applyNumberFormat="1" applyBorder="1" applyAlignment="1" applyProtection="1">
      <alignment horizontal="center" vertical="center" wrapText="1"/>
      <protection locked="0"/>
    </xf>
    <xf numFmtId="1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5" fillId="3" borderId="0" xfId="1" applyFont="1" applyFill="1" applyAlignment="1" applyProtection="1">
      <alignment horizontal="center"/>
      <protection locked="0"/>
    </xf>
  </cellXfs>
  <cellStyles count="2">
    <cellStyle name="Standard" xfId="0" builtinId="0"/>
    <cellStyle name="Standard 2" xfId="1" xr:uid="{D1BB1905-031C-4366-854E-9B364E8897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142875</xdr:rowOff>
    </xdr:from>
    <xdr:to>
      <xdr:col>10</xdr:col>
      <xdr:colOff>238125</xdr:colOff>
      <xdr:row>4</xdr:row>
      <xdr:rowOff>28575</xdr:rowOff>
    </xdr:to>
    <xdr:pic>
      <xdr:nvPicPr>
        <xdr:cNvPr id="1256" name="Picture 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04800"/>
          <a:ext cx="1266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102</xdr:row>
      <xdr:rowOff>180975</xdr:rowOff>
    </xdr:from>
    <xdr:to>
      <xdr:col>10</xdr:col>
      <xdr:colOff>257175</xdr:colOff>
      <xdr:row>104</xdr:row>
      <xdr:rowOff>200026</xdr:rowOff>
    </xdr:to>
    <xdr:pic>
      <xdr:nvPicPr>
        <xdr:cNvPr id="1257" name="Picture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316575"/>
          <a:ext cx="12763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55"/>
  <sheetViews>
    <sheetView tabSelected="1" zoomScale="75" zoomScaleNormal="75" workbookViewId="0">
      <selection activeCell="A92" sqref="A92:XFD92"/>
    </sheetView>
  </sheetViews>
  <sheetFormatPr baseColWidth="10" defaultColWidth="11.42578125" defaultRowHeight="12.75" x14ac:dyDescent="0.2"/>
  <cols>
    <col min="1" max="1" width="3.42578125" style="1" customWidth="1"/>
    <col min="2" max="2" width="21.28515625" style="4" customWidth="1"/>
    <col min="3" max="3" width="15.7109375" style="4" customWidth="1"/>
    <col min="4" max="4" width="15.7109375" style="3" customWidth="1"/>
    <col min="5" max="5" width="16.28515625" style="3" customWidth="1"/>
    <col min="6" max="6" width="8.5703125" style="3" customWidth="1"/>
    <col min="7" max="7" width="9.5703125" style="3" customWidth="1"/>
    <col min="8" max="8" width="9.28515625" style="4" customWidth="1"/>
    <col min="9" max="9" width="10" style="4" customWidth="1"/>
    <col min="10" max="10" width="15.42578125" style="4" customWidth="1"/>
    <col min="11" max="11" width="7.7109375" style="4" customWidth="1"/>
    <col min="12" max="12" width="9.42578125" style="4" customWidth="1"/>
    <col min="13" max="13" width="9" style="4" customWidth="1"/>
    <col min="14" max="14" width="9.7109375" style="4" customWidth="1"/>
    <col min="15" max="15" width="10.42578125" style="4" customWidth="1"/>
    <col min="16" max="16" width="9.7109375" style="4" customWidth="1"/>
    <col min="17" max="17" width="7.7109375" style="4" customWidth="1"/>
    <col min="18" max="16384" width="11.42578125" style="4"/>
  </cols>
  <sheetData>
    <row r="2" spans="1:18" ht="18" x14ac:dyDescent="0.25">
      <c r="B2" s="103" t="s">
        <v>11</v>
      </c>
      <c r="C2" s="103"/>
      <c r="D2" s="103"/>
    </row>
    <row r="4" spans="1:18" s="7" customFormat="1" ht="13.5" customHeight="1" x14ac:dyDescent="0.2">
      <c r="A4" s="1"/>
      <c r="B4" s="5" t="s">
        <v>15</v>
      </c>
      <c r="C4" s="105" t="s">
        <v>35</v>
      </c>
      <c r="D4" s="106"/>
      <c r="E4" s="107"/>
      <c r="F4" s="6"/>
      <c r="G4" s="6"/>
    </row>
    <row r="5" spans="1:18" s="7" customFormat="1" ht="13.5" customHeight="1" x14ac:dyDescent="0.2">
      <c r="A5" s="1"/>
      <c r="B5" s="5" t="s">
        <v>9</v>
      </c>
      <c r="C5" s="105" t="s">
        <v>36</v>
      </c>
      <c r="D5" s="106"/>
      <c r="E5" s="107"/>
      <c r="F5" s="6"/>
      <c r="G5" s="6"/>
    </row>
    <row r="6" spans="1:18" s="7" customFormat="1" ht="13.5" customHeight="1" x14ac:dyDescent="0.2">
      <c r="A6" s="1"/>
      <c r="B6" s="5" t="s">
        <v>10</v>
      </c>
      <c r="C6" s="105"/>
      <c r="D6" s="106"/>
      <c r="E6" s="107"/>
      <c r="F6" s="6"/>
      <c r="G6" s="6"/>
    </row>
    <row r="7" spans="1:18" ht="18.75" thickBot="1" x14ac:dyDescent="0.25">
      <c r="A7" s="8"/>
    </row>
    <row r="8" spans="1:18" ht="18.75" customHeight="1" thickBot="1" x14ac:dyDescent="0.25">
      <c r="A8" s="8"/>
      <c r="D8" s="115" t="s">
        <v>12</v>
      </c>
      <c r="E8" s="116"/>
      <c r="F8" s="116"/>
      <c r="G8" s="117"/>
      <c r="H8" s="112" t="s">
        <v>14</v>
      </c>
      <c r="I8" s="113"/>
      <c r="J8" s="113"/>
      <c r="K8" s="113"/>
      <c r="L8" s="113"/>
      <c r="M8" s="113"/>
      <c r="N8" s="114"/>
    </row>
    <row r="9" spans="1:18" ht="51.75" customHeight="1" x14ac:dyDescent="0.2">
      <c r="A9" s="108" t="s">
        <v>0</v>
      </c>
      <c r="B9" s="110" t="s">
        <v>1</v>
      </c>
      <c r="C9" s="130" t="s">
        <v>27</v>
      </c>
      <c r="D9" s="120" t="s">
        <v>23</v>
      </c>
      <c r="E9" s="122" t="s">
        <v>24</v>
      </c>
      <c r="F9" s="128" t="s">
        <v>6</v>
      </c>
      <c r="G9" s="129"/>
      <c r="H9" s="118" t="s">
        <v>2</v>
      </c>
      <c r="I9" s="119"/>
      <c r="J9" s="132" t="s">
        <v>3</v>
      </c>
      <c r="K9" s="119" t="s">
        <v>6</v>
      </c>
      <c r="L9" s="119"/>
      <c r="M9" s="126" t="s">
        <v>32</v>
      </c>
      <c r="N9" s="127"/>
      <c r="O9" s="124" t="s">
        <v>26</v>
      </c>
      <c r="P9" s="125"/>
    </row>
    <row r="10" spans="1:18" ht="15" thickBot="1" x14ac:dyDescent="0.25">
      <c r="A10" s="109"/>
      <c r="B10" s="111"/>
      <c r="C10" s="131"/>
      <c r="D10" s="121"/>
      <c r="E10" s="123"/>
      <c r="F10" s="11" t="s">
        <v>8</v>
      </c>
      <c r="G10" s="12" t="s">
        <v>7</v>
      </c>
      <c r="H10" s="13" t="s">
        <v>4</v>
      </c>
      <c r="I10" s="14" t="s">
        <v>5</v>
      </c>
      <c r="J10" s="123"/>
      <c r="K10" s="11" t="s">
        <v>8</v>
      </c>
      <c r="L10" s="9" t="s">
        <v>7</v>
      </c>
      <c r="M10" s="10" t="s">
        <v>8</v>
      </c>
      <c r="N10" s="11" t="s">
        <v>7</v>
      </c>
      <c r="O10" s="45" t="s">
        <v>28</v>
      </c>
      <c r="P10" s="46" t="s">
        <v>29</v>
      </c>
      <c r="R10" s="15"/>
    </row>
    <row r="11" spans="1:18" x14ac:dyDescent="0.2">
      <c r="A11" s="16">
        <v>1</v>
      </c>
      <c r="B11" s="56" t="s">
        <v>53</v>
      </c>
      <c r="C11" s="57"/>
      <c r="D11" s="58"/>
      <c r="E11" s="59"/>
      <c r="F11" s="60">
        <v>2</v>
      </c>
      <c r="G11" s="76">
        <f t="shared" ref="G11:G42" si="0">(F11*O11)/$O$96</f>
        <v>0.8</v>
      </c>
      <c r="H11" s="61"/>
      <c r="I11" s="62"/>
      <c r="J11" s="59"/>
      <c r="K11" s="60">
        <v>3</v>
      </c>
      <c r="L11" s="77">
        <f t="shared" ref="L11:L42" si="1">K11*O11/$O$96</f>
        <v>1.2</v>
      </c>
      <c r="M11" s="47">
        <v>2</v>
      </c>
      <c r="N11" s="78">
        <f t="shared" ref="N11:N42" si="2">M11*O11/$O$96</f>
        <v>0.8</v>
      </c>
      <c r="O11" s="48">
        <v>100</v>
      </c>
      <c r="P11" s="79">
        <f t="shared" ref="P11:P42" si="3">O11/$O$96*100</f>
        <v>40</v>
      </c>
    </row>
    <row r="12" spans="1:18" x14ac:dyDescent="0.2">
      <c r="A12" s="17">
        <v>2</v>
      </c>
      <c r="B12" s="56" t="s">
        <v>53</v>
      </c>
      <c r="C12" s="57"/>
      <c r="D12" s="58"/>
      <c r="E12" s="59"/>
      <c r="F12" s="60">
        <v>3</v>
      </c>
      <c r="G12" s="76">
        <f>(F12*O12)/$O$96</f>
        <v>1.8</v>
      </c>
      <c r="H12" s="61"/>
      <c r="I12" s="62"/>
      <c r="J12" s="59"/>
      <c r="K12" s="60">
        <v>2</v>
      </c>
      <c r="L12" s="77">
        <f t="shared" si="1"/>
        <v>1.2</v>
      </c>
      <c r="M12" s="47">
        <v>0</v>
      </c>
      <c r="N12" s="78">
        <f t="shared" si="2"/>
        <v>0</v>
      </c>
      <c r="O12" s="48">
        <v>150</v>
      </c>
      <c r="P12" s="79">
        <f t="shared" si="3"/>
        <v>60</v>
      </c>
    </row>
    <row r="13" spans="1:18" x14ac:dyDescent="0.2">
      <c r="A13" s="17">
        <v>3</v>
      </c>
      <c r="B13" s="56"/>
      <c r="C13" s="57"/>
      <c r="D13" s="58"/>
      <c r="E13" s="59"/>
      <c r="F13" s="60"/>
      <c r="G13" s="76">
        <f t="shared" si="0"/>
        <v>0</v>
      </c>
      <c r="H13" s="61"/>
      <c r="I13" s="62"/>
      <c r="J13" s="59"/>
      <c r="K13" s="60"/>
      <c r="L13" s="77">
        <f t="shared" si="1"/>
        <v>0</v>
      </c>
      <c r="M13" s="47"/>
      <c r="N13" s="78">
        <f t="shared" si="2"/>
        <v>0</v>
      </c>
      <c r="O13" s="48"/>
      <c r="P13" s="79">
        <f t="shared" si="3"/>
        <v>0</v>
      </c>
    </row>
    <row r="14" spans="1:18" x14ac:dyDescent="0.2">
      <c r="A14" s="17">
        <v>4</v>
      </c>
      <c r="B14" s="56"/>
      <c r="C14" s="57"/>
      <c r="D14" s="58"/>
      <c r="E14" s="59"/>
      <c r="F14" s="60"/>
      <c r="G14" s="76">
        <f t="shared" si="0"/>
        <v>0</v>
      </c>
      <c r="H14" s="61"/>
      <c r="I14" s="62"/>
      <c r="J14" s="59"/>
      <c r="K14" s="60"/>
      <c r="L14" s="77">
        <f t="shared" si="1"/>
        <v>0</v>
      </c>
      <c r="M14" s="47"/>
      <c r="N14" s="78">
        <f t="shared" si="2"/>
        <v>0</v>
      </c>
      <c r="O14" s="48"/>
      <c r="P14" s="79">
        <f t="shared" si="3"/>
        <v>0</v>
      </c>
    </row>
    <row r="15" spans="1:18" x14ac:dyDescent="0.2">
      <c r="A15" s="17">
        <v>5</v>
      </c>
      <c r="B15" s="56"/>
      <c r="C15" s="57"/>
      <c r="D15" s="58"/>
      <c r="E15" s="59"/>
      <c r="F15" s="60"/>
      <c r="G15" s="76">
        <f t="shared" si="0"/>
        <v>0</v>
      </c>
      <c r="H15" s="61"/>
      <c r="I15" s="62"/>
      <c r="J15" s="59"/>
      <c r="K15" s="60"/>
      <c r="L15" s="77">
        <f t="shared" si="1"/>
        <v>0</v>
      </c>
      <c r="M15" s="47"/>
      <c r="N15" s="78">
        <f t="shared" si="2"/>
        <v>0</v>
      </c>
      <c r="O15" s="49"/>
      <c r="P15" s="79">
        <f t="shared" si="3"/>
        <v>0</v>
      </c>
    </row>
    <row r="16" spans="1:18" x14ac:dyDescent="0.2">
      <c r="A16" s="17">
        <v>6</v>
      </c>
      <c r="B16" s="56"/>
      <c r="C16" s="57"/>
      <c r="D16" s="58"/>
      <c r="E16" s="59"/>
      <c r="F16" s="60"/>
      <c r="G16" s="76">
        <f t="shared" si="0"/>
        <v>0</v>
      </c>
      <c r="H16" s="61"/>
      <c r="I16" s="62"/>
      <c r="J16" s="59"/>
      <c r="K16" s="60"/>
      <c r="L16" s="77">
        <f t="shared" si="1"/>
        <v>0</v>
      </c>
      <c r="M16" s="47"/>
      <c r="N16" s="78">
        <f t="shared" si="2"/>
        <v>0</v>
      </c>
      <c r="O16" s="49"/>
      <c r="P16" s="79">
        <f t="shared" si="3"/>
        <v>0</v>
      </c>
    </row>
    <row r="17" spans="1:16" x14ac:dyDescent="0.2">
      <c r="A17" s="17">
        <v>7</v>
      </c>
      <c r="B17" s="56"/>
      <c r="C17" s="57"/>
      <c r="D17" s="58"/>
      <c r="E17" s="59"/>
      <c r="F17" s="60"/>
      <c r="G17" s="76">
        <f t="shared" si="0"/>
        <v>0</v>
      </c>
      <c r="H17" s="61"/>
      <c r="I17" s="62"/>
      <c r="J17" s="59"/>
      <c r="K17" s="60"/>
      <c r="L17" s="77">
        <f t="shared" si="1"/>
        <v>0</v>
      </c>
      <c r="M17" s="47"/>
      <c r="N17" s="78">
        <f t="shared" si="2"/>
        <v>0</v>
      </c>
      <c r="O17" s="49"/>
      <c r="P17" s="79">
        <f t="shared" si="3"/>
        <v>0</v>
      </c>
    </row>
    <row r="18" spans="1:16" x14ac:dyDescent="0.2">
      <c r="A18" s="17">
        <v>8</v>
      </c>
      <c r="B18" s="56"/>
      <c r="C18" s="57"/>
      <c r="D18" s="58"/>
      <c r="E18" s="59"/>
      <c r="F18" s="60"/>
      <c r="G18" s="76">
        <f t="shared" si="0"/>
        <v>0</v>
      </c>
      <c r="H18" s="61"/>
      <c r="I18" s="62"/>
      <c r="J18" s="59"/>
      <c r="K18" s="60"/>
      <c r="L18" s="77">
        <f t="shared" si="1"/>
        <v>0</v>
      </c>
      <c r="M18" s="47"/>
      <c r="N18" s="78">
        <f t="shared" si="2"/>
        <v>0</v>
      </c>
      <c r="O18" s="49"/>
      <c r="P18" s="79">
        <f t="shared" si="3"/>
        <v>0</v>
      </c>
    </row>
    <row r="19" spans="1:16" x14ac:dyDescent="0.2">
      <c r="A19" s="17">
        <v>9</v>
      </c>
      <c r="B19" s="56"/>
      <c r="C19" s="57"/>
      <c r="D19" s="58"/>
      <c r="E19" s="59"/>
      <c r="F19" s="60"/>
      <c r="G19" s="76">
        <f t="shared" si="0"/>
        <v>0</v>
      </c>
      <c r="H19" s="61"/>
      <c r="I19" s="62"/>
      <c r="J19" s="59"/>
      <c r="K19" s="60"/>
      <c r="L19" s="77">
        <f t="shared" si="1"/>
        <v>0</v>
      </c>
      <c r="M19" s="47"/>
      <c r="N19" s="78">
        <f t="shared" si="2"/>
        <v>0</v>
      </c>
      <c r="O19" s="49"/>
      <c r="P19" s="79">
        <f t="shared" si="3"/>
        <v>0</v>
      </c>
    </row>
    <row r="20" spans="1:16" x14ac:dyDescent="0.2">
      <c r="A20" s="17">
        <v>10</v>
      </c>
      <c r="B20" s="56"/>
      <c r="C20" s="57"/>
      <c r="D20" s="58"/>
      <c r="E20" s="59"/>
      <c r="F20" s="60"/>
      <c r="G20" s="76">
        <f t="shared" si="0"/>
        <v>0</v>
      </c>
      <c r="H20" s="61"/>
      <c r="I20" s="62"/>
      <c r="J20" s="59"/>
      <c r="K20" s="60"/>
      <c r="L20" s="77">
        <f t="shared" si="1"/>
        <v>0</v>
      </c>
      <c r="M20" s="47"/>
      <c r="N20" s="78">
        <f t="shared" si="2"/>
        <v>0</v>
      </c>
      <c r="O20" s="49"/>
      <c r="P20" s="79">
        <f t="shared" si="3"/>
        <v>0</v>
      </c>
    </row>
    <row r="21" spans="1:16" x14ac:dyDescent="0.2">
      <c r="A21" s="17">
        <v>11</v>
      </c>
      <c r="B21" s="56"/>
      <c r="C21" s="57"/>
      <c r="D21" s="58"/>
      <c r="E21" s="59"/>
      <c r="F21" s="60"/>
      <c r="G21" s="76">
        <f t="shared" si="0"/>
        <v>0</v>
      </c>
      <c r="H21" s="61"/>
      <c r="I21" s="62"/>
      <c r="J21" s="59"/>
      <c r="K21" s="60"/>
      <c r="L21" s="77">
        <f t="shared" si="1"/>
        <v>0</v>
      </c>
      <c r="M21" s="47"/>
      <c r="N21" s="78">
        <f t="shared" si="2"/>
        <v>0</v>
      </c>
      <c r="O21" s="49"/>
      <c r="P21" s="79">
        <f t="shared" si="3"/>
        <v>0</v>
      </c>
    </row>
    <row r="22" spans="1:16" x14ac:dyDescent="0.2">
      <c r="A22" s="17">
        <v>12</v>
      </c>
      <c r="B22" s="56"/>
      <c r="C22" s="57"/>
      <c r="D22" s="58"/>
      <c r="E22" s="59"/>
      <c r="F22" s="60"/>
      <c r="G22" s="76">
        <f t="shared" si="0"/>
        <v>0</v>
      </c>
      <c r="H22" s="61"/>
      <c r="I22" s="62"/>
      <c r="J22" s="59"/>
      <c r="K22" s="60"/>
      <c r="L22" s="77">
        <f t="shared" si="1"/>
        <v>0</v>
      </c>
      <c r="M22" s="47"/>
      <c r="N22" s="78">
        <f t="shared" si="2"/>
        <v>0</v>
      </c>
      <c r="O22" s="49"/>
      <c r="P22" s="79">
        <f t="shared" si="3"/>
        <v>0</v>
      </c>
    </row>
    <row r="23" spans="1:16" x14ac:dyDescent="0.2">
      <c r="A23" s="17">
        <v>13</v>
      </c>
      <c r="B23" s="56"/>
      <c r="C23" s="57"/>
      <c r="D23" s="58"/>
      <c r="E23" s="59"/>
      <c r="F23" s="60"/>
      <c r="G23" s="76">
        <f t="shared" si="0"/>
        <v>0</v>
      </c>
      <c r="H23" s="61"/>
      <c r="I23" s="62"/>
      <c r="J23" s="59"/>
      <c r="K23" s="60"/>
      <c r="L23" s="77">
        <f t="shared" si="1"/>
        <v>0</v>
      </c>
      <c r="M23" s="47"/>
      <c r="N23" s="78">
        <f t="shared" si="2"/>
        <v>0</v>
      </c>
      <c r="O23" s="49"/>
      <c r="P23" s="79">
        <f t="shared" si="3"/>
        <v>0</v>
      </c>
    </row>
    <row r="24" spans="1:16" x14ac:dyDescent="0.2">
      <c r="A24" s="17">
        <v>14</v>
      </c>
      <c r="B24" s="56"/>
      <c r="C24" s="57"/>
      <c r="D24" s="58"/>
      <c r="E24" s="59"/>
      <c r="F24" s="60"/>
      <c r="G24" s="76">
        <f t="shared" si="0"/>
        <v>0</v>
      </c>
      <c r="H24" s="61"/>
      <c r="I24" s="62"/>
      <c r="J24" s="59"/>
      <c r="K24" s="60"/>
      <c r="L24" s="77">
        <f t="shared" si="1"/>
        <v>0</v>
      </c>
      <c r="M24" s="47"/>
      <c r="N24" s="78">
        <f t="shared" si="2"/>
        <v>0</v>
      </c>
      <c r="O24" s="49"/>
      <c r="P24" s="79">
        <f t="shared" si="3"/>
        <v>0</v>
      </c>
    </row>
    <row r="25" spans="1:16" x14ac:dyDescent="0.2">
      <c r="A25" s="17">
        <v>15</v>
      </c>
      <c r="B25" s="56"/>
      <c r="C25" s="57"/>
      <c r="D25" s="58"/>
      <c r="E25" s="59"/>
      <c r="F25" s="60"/>
      <c r="G25" s="76">
        <f t="shared" si="0"/>
        <v>0</v>
      </c>
      <c r="H25" s="61"/>
      <c r="I25" s="62"/>
      <c r="J25" s="59"/>
      <c r="K25" s="60"/>
      <c r="L25" s="77">
        <f t="shared" si="1"/>
        <v>0</v>
      </c>
      <c r="M25" s="47"/>
      <c r="N25" s="78">
        <f t="shared" si="2"/>
        <v>0</v>
      </c>
      <c r="O25" s="49"/>
      <c r="P25" s="79">
        <f t="shared" si="3"/>
        <v>0</v>
      </c>
    </row>
    <row r="26" spans="1:16" x14ac:dyDescent="0.2">
      <c r="A26" s="17">
        <v>16</v>
      </c>
      <c r="B26" s="56"/>
      <c r="C26" s="57"/>
      <c r="D26" s="58"/>
      <c r="E26" s="59"/>
      <c r="F26" s="60"/>
      <c r="G26" s="76">
        <f t="shared" si="0"/>
        <v>0</v>
      </c>
      <c r="H26" s="61"/>
      <c r="I26" s="62"/>
      <c r="J26" s="59"/>
      <c r="K26" s="60"/>
      <c r="L26" s="77">
        <f t="shared" si="1"/>
        <v>0</v>
      </c>
      <c r="M26" s="47"/>
      <c r="N26" s="78">
        <f t="shared" si="2"/>
        <v>0</v>
      </c>
      <c r="O26" s="49"/>
      <c r="P26" s="79">
        <f t="shared" si="3"/>
        <v>0</v>
      </c>
    </row>
    <row r="27" spans="1:16" x14ac:dyDescent="0.2">
      <c r="A27" s="17">
        <v>17</v>
      </c>
      <c r="B27" s="56"/>
      <c r="C27" s="57"/>
      <c r="D27" s="58"/>
      <c r="E27" s="59"/>
      <c r="F27" s="60"/>
      <c r="G27" s="76">
        <f t="shared" si="0"/>
        <v>0</v>
      </c>
      <c r="H27" s="61"/>
      <c r="I27" s="62"/>
      <c r="J27" s="59"/>
      <c r="K27" s="60"/>
      <c r="L27" s="77">
        <f t="shared" si="1"/>
        <v>0</v>
      </c>
      <c r="M27" s="47"/>
      <c r="N27" s="78">
        <f t="shared" si="2"/>
        <v>0</v>
      </c>
      <c r="O27" s="49"/>
      <c r="P27" s="79">
        <f t="shared" si="3"/>
        <v>0</v>
      </c>
    </row>
    <row r="28" spans="1:16" x14ac:dyDescent="0.2">
      <c r="A28" s="17">
        <v>18</v>
      </c>
      <c r="B28" s="56"/>
      <c r="C28" s="57"/>
      <c r="D28" s="58"/>
      <c r="E28" s="59"/>
      <c r="F28" s="60"/>
      <c r="G28" s="76">
        <f t="shared" si="0"/>
        <v>0</v>
      </c>
      <c r="H28" s="61"/>
      <c r="I28" s="62"/>
      <c r="J28" s="59"/>
      <c r="K28" s="60"/>
      <c r="L28" s="77">
        <f t="shared" si="1"/>
        <v>0</v>
      </c>
      <c r="M28" s="47"/>
      <c r="N28" s="78">
        <f t="shared" si="2"/>
        <v>0</v>
      </c>
      <c r="O28" s="49"/>
      <c r="P28" s="79">
        <f t="shared" si="3"/>
        <v>0</v>
      </c>
    </row>
    <row r="29" spans="1:16" x14ac:dyDescent="0.2">
      <c r="A29" s="17">
        <v>19</v>
      </c>
      <c r="B29" s="56"/>
      <c r="C29" s="57"/>
      <c r="D29" s="58"/>
      <c r="E29" s="59"/>
      <c r="F29" s="60"/>
      <c r="G29" s="76">
        <f t="shared" si="0"/>
        <v>0</v>
      </c>
      <c r="H29" s="61"/>
      <c r="I29" s="62"/>
      <c r="J29" s="59"/>
      <c r="K29" s="60"/>
      <c r="L29" s="77">
        <f t="shared" si="1"/>
        <v>0</v>
      </c>
      <c r="M29" s="47"/>
      <c r="N29" s="78">
        <f t="shared" si="2"/>
        <v>0</v>
      </c>
      <c r="O29" s="49"/>
      <c r="P29" s="79">
        <f t="shared" si="3"/>
        <v>0</v>
      </c>
    </row>
    <row r="30" spans="1:16" x14ac:dyDescent="0.2">
      <c r="A30" s="17">
        <v>20</v>
      </c>
      <c r="B30" s="56"/>
      <c r="C30" s="57"/>
      <c r="D30" s="58"/>
      <c r="E30" s="59"/>
      <c r="F30" s="60"/>
      <c r="G30" s="76">
        <f t="shared" si="0"/>
        <v>0</v>
      </c>
      <c r="H30" s="61"/>
      <c r="I30" s="62"/>
      <c r="J30" s="59"/>
      <c r="K30" s="60"/>
      <c r="L30" s="77">
        <f t="shared" si="1"/>
        <v>0</v>
      </c>
      <c r="M30" s="47"/>
      <c r="N30" s="78">
        <f t="shared" si="2"/>
        <v>0</v>
      </c>
      <c r="O30" s="49"/>
      <c r="P30" s="79">
        <f t="shared" si="3"/>
        <v>0</v>
      </c>
    </row>
    <row r="31" spans="1:16" x14ac:dyDescent="0.2">
      <c r="A31" s="17">
        <v>21</v>
      </c>
      <c r="B31" s="56"/>
      <c r="C31" s="57"/>
      <c r="D31" s="58"/>
      <c r="E31" s="59"/>
      <c r="F31" s="60"/>
      <c r="G31" s="76">
        <f t="shared" si="0"/>
        <v>0</v>
      </c>
      <c r="H31" s="61"/>
      <c r="I31" s="62"/>
      <c r="J31" s="59"/>
      <c r="K31" s="60"/>
      <c r="L31" s="77">
        <f t="shared" si="1"/>
        <v>0</v>
      </c>
      <c r="M31" s="47"/>
      <c r="N31" s="78">
        <f t="shared" si="2"/>
        <v>0</v>
      </c>
      <c r="O31" s="49"/>
      <c r="P31" s="79">
        <f t="shared" si="3"/>
        <v>0</v>
      </c>
    </row>
    <row r="32" spans="1:16" x14ac:dyDescent="0.2">
      <c r="A32" s="17">
        <v>22</v>
      </c>
      <c r="B32" s="56"/>
      <c r="C32" s="57"/>
      <c r="D32" s="58"/>
      <c r="E32" s="59"/>
      <c r="F32" s="60"/>
      <c r="G32" s="76">
        <f t="shared" si="0"/>
        <v>0</v>
      </c>
      <c r="H32" s="61"/>
      <c r="I32" s="62"/>
      <c r="J32" s="59"/>
      <c r="K32" s="60"/>
      <c r="L32" s="77">
        <f t="shared" si="1"/>
        <v>0</v>
      </c>
      <c r="M32" s="47"/>
      <c r="N32" s="78">
        <f t="shared" si="2"/>
        <v>0</v>
      </c>
      <c r="O32" s="49"/>
      <c r="P32" s="79">
        <f t="shared" si="3"/>
        <v>0</v>
      </c>
    </row>
    <row r="33" spans="1:16" x14ac:dyDescent="0.2">
      <c r="A33" s="17">
        <v>23</v>
      </c>
      <c r="B33" s="56"/>
      <c r="C33" s="57"/>
      <c r="D33" s="58"/>
      <c r="E33" s="59"/>
      <c r="F33" s="60"/>
      <c r="G33" s="76">
        <f t="shared" si="0"/>
        <v>0</v>
      </c>
      <c r="H33" s="61"/>
      <c r="I33" s="62"/>
      <c r="J33" s="59"/>
      <c r="K33" s="60"/>
      <c r="L33" s="77">
        <f t="shared" si="1"/>
        <v>0</v>
      </c>
      <c r="M33" s="47"/>
      <c r="N33" s="78">
        <f t="shared" si="2"/>
        <v>0</v>
      </c>
      <c r="O33" s="49"/>
      <c r="P33" s="79">
        <f t="shared" si="3"/>
        <v>0</v>
      </c>
    </row>
    <row r="34" spans="1:16" x14ac:dyDescent="0.2">
      <c r="A34" s="17">
        <v>24</v>
      </c>
      <c r="B34" s="56"/>
      <c r="C34" s="57"/>
      <c r="D34" s="58"/>
      <c r="E34" s="59"/>
      <c r="F34" s="60"/>
      <c r="G34" s="76">
        <f t="shared" si="0"/>
        <v>0</v>
      </c>
      <c r="H34" s="61"/>
      <c r="I34" s="62"/>
      <c r="J34" s="59"/>
      <c r="K34" s="60"/>
      <c r="L34" s="77">
        <f t="shared" si="1"/>
        <v>0</v>
      </c>
      <c r="M34" s="47"/>
      <c r="N34" s="78">
        <f t="shared" si="2"/>
        <v>0</v>
      </c>
      <c r="O34" s="49"/>
      <c r="P34" s="79">
        <f t="shared" si="3"/>
        <v>0</v>
      </c>
    </row>
    <row r="35" spans="1:16" x14ac:dyDescent="0.2">
      <c r="A35" s="17">
        <v>25</v>
      </c>
      <c r="B35" s="56"/>
      <c r="C35" s="57"/>
      <c r="D35" s="58"/>
      <c r="E35" s="59"/>
      <c r="F35" s="60"/>
      <c r="G35" s="76">
        <f t="shared" si="0"/>
        <v>0</v>
      </c>
      <c r="H35" s="61"/>
      <c r="I35" s="62"/>
      <c r="J35" s="59"/>
      <c r="K35" s="60"/>
      <c r="L35" s="77">
        <f t="shared" si="1"/>
        <v>0</v>
      </c>
      <c r="M35" s="47"/>
      <c r="N35" s="78">
        <f t="shared" si="2"/>
        <v>0</v>
      </c>
      <c r="O35" s="49"/>
      <c r="P35" s="79">
        <f t="shared" si="3"/>
        <v>0</v>
      </c>
    </row>
    <row r="36" spans="1:16" x14ac:dyDescent="0.2">
      <c r="A36" s="17">
        <v>26</v>
      </c>
      <c r="B36" s="56"/>
      <c r="C36" s="57"/>
      <c r="D36" s="58"/>
      <c r="E36" s="59"/>
      <c r="F36" s="60"/>
      <c r="G36" s="76">
        <f t="shared" si="0"/>
        <v>0</v>
      </c>
      <c r="H36" s="61"/>
      <c r="I36" s="62"/>
      <c r="J36" s="59"/>
      <c r="K36" s="60"/>
      <c r="L36" s="77">
        <f t="shared" si="1"/>
        <v>0</v>
      </c>
      <c r="M36" s="47"/>
      <c r="N36" s="78">
        <f t="shared" si="2"/>
        <v>0</v>
      </c>
      <c r="O36" s="49"/>
      <c r="P36" s="79">
        <f t="shared" si="3"/>
        <v>0</v>
      </c>
    </row>
    <row r="37" spans="1:16" x14ac:dyDescent="0.2">
      <c r="A37" s="17">
        <v>27</v>
      </c>
      <c r="B37" s="56"/>
      <c r="C37" s="57"/>
      <c r="D37" s="58"/>
      <c r="E37" s="59"/>
      <c r="F37" s="60"/>
      <c r="G37" s="76">
        <f t="shared" si="0"/>
        <v>0</v>
      </c>
      <c r="H37" s="61"/>
      <c r="I37" s="62"/>
      <c r="J37" s="59"/>
      <c r="K37" s="60"/>
      <c r="L37" s="77">
        <f t="shared" si="1"/>
        <v>0</v>
      </c>
      <c r="M37" s="47"/>
      <c r="N37" s="78">
        <f t="shared" si="2"/>
        <v>0</v>
      </c>
      <c r="O37" s="49"/>
      <c r="P37" s="79">
        <f t="shared" si="3"/>
        <v>0</v>
      </c>
    </row>
    <row r="38" spans="1:16" x14ac:dyDescent="0.2">
      <c r="A38" s="17">
        <v>28</v>
      </c>
      <c r="B38" s="56"/>
      <c r="C38" s="57"/>
      <c r="D38" s="58"/>
      <c r="E38" s="59"/>
      <c r="F38" s="60"/>
      <c r="G38" s="76">
        <f t="shared" si="0"/>
        <v>0</v>
      </c>
      <c r="H38" s="61"/>
      <c r="I38" s="62"/>
      <c r="J38" s="59"/>
      <c r="K38" s="60"/>
      <c r="L38" s="77">
        <f t="shared" si="1"/>
        <v>0</v>
      </c>
      <c r="M38" s="47"/>
      <c r="N38" s="78">
        <f t="shared" si="2"/>
        <v>0</v>
      </c>
      <c r="O38" s="49"/>
      <c r="P38" s="79">
        <f t="shared" si="3"/>
        <v>0</v>
      </c>
    </row>
    <row r="39" spans="1:16" x14ac:dyDescent="0.2">
      <c r="A39" s="17">
        <v>29</v>
      </c>
      <c r="B39" s="56"/>
      <c r="C39" s="57"/>
      <c r="D39" s="58"/>
      <c r="E39" s="59"/>
      <c r="F39" s="60"/>
      <c r="G39" s="76">
        <f t="shared" si="0"/>
        <v>0</v>
      </c>
      <c r="H39" s="61"/>
      <c r="I39" s="62"/>
      <c r="J39" s="59"/>
      <c r="K39" s="60"/>
      <c r="L39" s="77">
        <f t="shared" si="1"/>
        <v>0</v>
      </c>
      <c r="M39" s="47"/>
      <c r="N39" s="78">
        <f t="shared" si="2"/>
        <v>0</v>
      </c>
      <c r="O39" s="49"/>
      <c r="P39" s="79">
        <f t="shared" si="3"/>
        <v>0</v>
      </c>
    </row>
    <row r="40" spans="1:16" x14ac:dyDescent="0.2">
      <c r="A40" s="17">
        <v>30</v>
      </c>
      <c r="B40" s="56"/>
      <c r="C40" s="57"/>
      <c r="D40" s="58"/>
      <c r="E40" s="59"/>
      <c r="F40" s="60"/>
      <c r="G40" s="76">
        <f t="shared" si="0"/>
        <v>0</v>
      </c>
      <c r="H40" s="61"/>
      <c r="I40" s="62"/>
      <c r="J40" s="59"/>
      <c r="K40" s="60"/>
      <c r="L40" s="77">
        <f t="shared" si="1"/>
        <v>0</v>
      </c>
      <c r="M40" s="47"/>
      <c r="N40" s="78">
        <f t="shared" si="2"/>
        <v>0</v>
      </c>
      <c r="O40" s="49"/>
      <c r="P40" s="79">
        <f t="shared" si="3"/>
        <v>0</v>
      </c>
    </row>
    <row r="41" spans="1:16" x14ac:dyDescent="0.2">
      <c r="A41" s="17">
        <v>31</v>
      </c>
      <c r="B41" s="56"/>
      <c r="C41" s="57"/>
      <c r="D41" s="58"/>
      <c r="E41" s="59"/>
      <c r="F41" s="60"/>
      <c r="G41" s="76">
        <f t="shared" si="0"/>
        <v>0</v>
      </c>
      <c r="H41" s="61"/>
      <c r="I41" s="62"/>
      <c r="J41" s="59"/>
      <c r="K41" s="60"/>
      <c r="L41" s="77">
        <f t="shared" si="1"/>
        <v>0</v>
      </c>
      <c r="M41" s="47"/>
      <c r="N41" s="78">
        <f t="shared" si="2"/>
        <v>0</v>
      </c>
      <c r="O41" s="49"/>
      <c r="P41" s="79">
        <f t="shared" si="3"/>
        <v>0</v>
      </c>
    </row>
    <row r="42" spans="1:16" x14ac:dyDescent="0.2">
      <c r="A42" s="17">
        <v>32</v>
      </c>
      <c r="B42" s="56"/>
      <c r="C42" s="57"/>
      <c r="D42" s="58"/>
      <c r="E42" s="59"/>
      <c r="F42" s="60"/>
      <c r="G42" s="76">
        <f t="shared" si="0"/>
        <v>0</v>
      </c>
      <c r="H42" s="61"/>
      <c r="I42" s="62"/>
      <c r="J42" s="59"/>
      <c r="K42" s="60"/>
      <c r="L42" s="77">
        <f t="shared" si="1"/>
        <v>0</v>
      </c>
      <c r="M42" s="47"/>
      <c r="N42" s="78">
        <f t="shared" si="2"/>
        <v>0</v>
      </c>
      <c r="O42" s="49"/>
      <c r="P42" s="79">
        <f t="shared" si="3"/>
        <v>0</v>
      </c>
    </row>
    <row r="43" spans="1:16" x14ac:dyDescent="0.2">
      <c r="A43" s="17">
        <v>33</v>
      </c>
      <c r="B43" s="56"/>
      <c r="C43" s="57"/>
      <c r="D43" s="58"/>
      <c r="E43" s="59"/>
      <c r="F43" s="60"/>
      <c r="G43" s="76">
        <f t="shared" ref="G43:G74" si="4">(F43*O43)/$O$96</f>
        <v>0</v>
      </c>
      <c r="H43" s="61"/>
      <c r="I43" s="62"/>
      <c r="J43" s="59"/>
      <c r="K43" s="60"/>
      <c r="L43" s="77">
        <f t="shared" ref="L43:L74" si="5">K43*O43/$O$96</f>
        <v>0</v>
      </c>
      <c r="M43" s="47"/>
      <c r="N43" s="78">
        <f t="shared" ref="N43:N74" si="6">M43*O43/$O$96</f>
        <v>0</v>
      </c>
      <c r="O43" s="49"/>
      <c r="P43" s="79">
        <f t="shared" ref="P43:P74" si="7">O43/$O$96*100</f>
        <v>0</v>
      </c>
    </row>
    <row r="44" spans="1:16" x14ac:dyDescent="0.2">
      <c r="A44" s="17">
        <v>34</v>
      </c>
      <c r="B44" s="56"/>
      <c r="C44" s="57"/>
      <c r="D44" s="58"/>
      <c r="E44" s="59"/>
      <c r="F44" s="60"/>
      <c r="G44" s="76">
        <f t="shared" si="4"/>
        <v>0</v>
      </c>
      <c r="H44" s="61"/>
      <c r="I44" s="62"/>
      <c r="J44" s="59"/>
      <c r="K44" s="60"/>
      <c r="L44" s="77">
        <f t="shared" si="5"/>
        <v>0</v>
      </c>
      <c r="M44" s="47"/>
      <c r="N44" s="78">
        <f t="shared" si="6"/>
        <v>0</v>
      </c>
      <c r="O44" s="49"/>
      <c r="P44" s="79">
        <f t="shared" si="7"/>
        <v>0</v>
      </c>
    </row>
    <row r="45" spans="1:16" x14ac:dyDescent="0.2">
      <c r="A45" s="17">
        <v>35</v>
      </c>
      <c r="B45" s="56"/>
      <c r="C45" s="57"/>
      <c r="D45" s="58"/>
      <c r="E45" s="59"/>
      <c r="F45" s="60"/>
      <c r="G45" s="76">
        <f t="shared" si="4"/>
        <v>0</v>
      </c>
      <c r="H45" s="61"/>
      <c r="I45" s="62"/>
      <c r="J45" s="59"/>
      <c r="K45" s="60"/>
      <c r="L45" s="77">
        <f t="shared" si="5"/>
        <v>0</v>
      </c>
      <c r="M45" s="47"/>
      <c r="N45" s="78">
        <f t="shared" si="6"/>
        <v>0</v>
      </c>
      <c r="O45" s="49"/>
      <c r="P45" s="79">
        <f t="shared" si="7"/>
        <v>0</v>
      </c>
    </row>
    <row r="46" spans="1:16" x14ac:dyDescent="0.2">
      <c r="A46" s="16">
        <v>36</v>
      </c>
      <c r="B46" s="66"/>
      <c r="C46" s="67"/>
      <c r="D46" s="58"/>
      <c r="E46" s="59"/>
      <c r="F46" s="60"/>
      <c r="G46" s="76">
        <f t="shared" si="4"/>
        <v>0</v>
      </c>
      <c r="H46" s="22"/>
      <c r="I46" s="22"/>
      <c r="J46" s="65"/>
      <c r="K46" s="60"/>
      <c r="L46" s="77">
        <f t="shared" si="5"/>
        <v>0</v>
      </c>
      <c r="M46" s="47"/>
      <c r="N46" s="78">
        <f t="shared" si="6"/>
        <v>0</v>
      </c>
      <c r="O46" s="48"/>
      <c r="P46" s="79">
        <f t="shared" si="7"/>
        <v>0</v>
      </c>
    </row>
    <row r="47" spans="1:16" x14ac:dyDescent="0.2">
      <c r="A47" s="17">
        <v>37</v>
      </c>
      <c r="B47" s="66"/>
      <c r="C47" s="67"/>
      <c r="D47" s="58"/>
      <c r="E47" s="59"/>
      <c r="F47" s="60"/>
      <c r="G47" s="76">
        <f t="shared" si="4"/>
        <v>0</v>
      </c>
      <c r="H47" s="63"/>
      <c r="I47" s="64"/>
      <c r="J47" s="65"/>
      <c r="K47" s="60"/>
      <c r="L47" s="77">
        <f t="shared" si="5"/>
        <v>0</v>
      </c>
      <c r="M47" s="47"/>
      <c r="N47" s="78">
        <f t="shared" si="6"/>
        <v>0</v>
      </c>
      <c r="O47" s="49"/>
      <c r="P47" s="79">
        <f t="shared" si="7"/>
        <v>0</v>
      </c>
    </row>
    <row r="48" spans="1:16" x14ac:dyDescent="0.2">
      <c r="A48" s="16">
        <v>38</v>
      </c>
      <c r="B48" s="44"/>
      <c r="C48" s="19"/>
      <c r="D48" s="20"/>
      <c r="E48" s="21"/>
      <c r="F48" s="47"/>
      <c r="G48" s="76">
        <f t="shared" si="4"/>
        <v>0</v>
      </c>
      <c r="H48" s="22"/>
      <c r="I48" s="23"/>
      <c r="J48" s="18"/>
      <c r="K48" s="47"/>
      <c r="L48" s="77">
        <f t="shared" si="5"/>
        <v>0</v>
      </c>
      <c r="M48" s="47"/>
      <c r="N48" s="78">
        <f t="shared" si="6"/>
        <v>0</v>
      </c>
      <c r="O48" s="49"/>
      <c r="P48" s="79">
        <f t="shared" si="7"/>
        <v>0</v>
      </c>
    </row>
    <row r="49" spans="1:16" ht="12.75" customHeight="1" x14ac:dyDescent="0.2">
      <c r="A49" s="17">
        <v>39</v>
      </c>
      <c r="B49" s="44"/>
      <c r="C49" s="19"/>
      <c r="D49" s="20"/>
      <c r="E49" s="21"/>
      <c r="F49" s="47"/>
      <c r="G49" s="76">
        <f t="shared" si="4"/>
        <v>0</v>
      </c>
      <c r="H49" s="22"/>
      <c r="I49" s="23"/>
      <c r="J49" s="18"/>
      <c r="K49" s="47"/>
      <c r="L49" s="77">
        <f t="shared" si="5"/>
        <v>0</v>
      </c>
      <c r="M49" s="47"/>
      <c r="N49" s="78">
        <f t="shared" si="6"/>
        <v>0</v>
      </c>
      <c r="O49" s="49"/>
      <c r="P49" s="79">
        <f t="shared" si="7"/>
        <v>0</v>
      </c>
    </row>
    <row r="50" spans="1:16" ht="14.25" customHeight="1" x14ac:dyDescent="0.2">
      <c r="A50" s="16">
        <v>40</v>
      </c>
      <c r="B50" s="44"/>
      <c r="C50" s="19"/>
      <c r="D50" s="20"/>
      <c r="E50" s="21"/>
      <c r="F50" s="47"/>
      <c r="G50" s="76">
        <f t="shared" si="4"/>
        <v>0</v>
      </c>
      <c r="H50" s="22"/>
      <c r="I50" s="23"/>
      <c r="J50" s="18"/>
      <c r="K50" s="47"/>
      <c r="L50" s="77">
        <f t="shared" si="5"/>
        <v>0</v>
      </c>
      <c r="M50" s="47"/>
      <c r="N50" s="78">
        <f t="shared" si="6"/>
        <v>0</v>
      </c>
      <c r="O50" s="49"/>
      <c r="P50" s="79">
        <f t="shared" si="7"/>
        <v>0</v>
      </c>
    </row>
    <row r="51" spans="1:16" ht="13.5" customHeight="1" x14ac:dyDescent="0.2">
      <c r="A51" s="17">
        <v>41</v>
      </c>
      <c r="B51" s="44"/>
      <c r="C51" s="19"/>
      <c r="D51" s="20"/>
      <c r="E51" s="21"/>
      <c r="F51" s="47"/>
      <c r="G51" s="76">
        <f t="shared" si="4"/>
        <v>0</v>
      </c>
      <c r="H51" s="22"/>
      <c r="I51" s="23"/>
      <c r="J51" s="18"/>
      <c r="K51" s="47"/>
      <c r="L51" s="77">
        <f t="shared" si="5"/>
        <v>0</v>
      </c>
      <c r="M51" s="47"/>
      <c r="N51" s="78">
        <f t="shared" si="6"/>
        <v>0</v>
      </c>
      <c r="O51" s="49"/>
      <c r="P51" s="79">
        <f t="shared" si="7"/>
        <v>0</v>
      </c>
    </row>
    <row r="52" spans="1:16" x14ac:dyDescent="0.2">
      <c r="A52" s="16">
        <v>42</v>
      </c>
      <c r="B52" s="44"/>
      <c r="C52" s="19"/>
      <c r="D52" s="20"/>
      <c r="E52" s="21"/>
      <c r="F52" s="47"/>
      <c r="G52" s="76">
        <f t="shared" si="4"/>
        <v>0</v>
      </c>
      <c r="H52" s="22"/>
      <c r="I52" s="23"/>
      <c r="J52" s="18"/>
      <c r="K52" s="47"/>
      <c r="L52" s="77">
        <f t="shared" si="5"/>
        <v>0</v>
      </c>
      <c r="M52" s="47"/>
      <c r="N52" s="78">
        <f t="shared" si="6"/>
        <v>0</v>
      </c>
      <c r="O52" s="49"/>
      <c r="P52" s="79">
        <f t="shared" si="7"/>
        <v>0</v>
      </c>
    </row>
    <row r="53" spans="1:16" x14ac:dyDescent="0.2">
      <c r="A53" s="17">
        <v>43</v>
      </c>
      <c r="B53" s="44"/>
      <c r="C53" s="19"/>
      <c r="D53" s="20"/>
      <c r="E53" s="21"/>
      <c r="F53" s="47"/>
      <c r="G53" s="76">
        <f t="shared" si="4"/>
        <v>0</v>
      </c>
      <c r="H53" s="22"/>
      <c r="I53" s="23"/>
      <c r="J53" s="18"/>
      <c r="K53" s="47"/>
      <c r="L53" s="77">
        <f t="shared" si="5"/>
        <v>0</v>
      </c>
      <c r="M53" s="47"/>
      <c r="N53" s="78">
        <f t="shared" si="6"/>
        <v>0</v>
      </c>
      <c r="O53" s="49"/>
      <c r="P53" s="79">
        <f t="shared" si="7"/>
        <v>0</v>
      </c>
    </row>
    <row r="54" spans="1:16" x14ac:dyDescent="0.2">
      <c r="A54" s="16">
        <v>44</v>
      </c>
      <c r="B54" s="44"/>
      <c r="C54" s="19"/>
      <c r="D54" s="20"/>
      <c r="E54" s="21"/>
      <c r="F54" s="47"/>
      <c r="G54" s="76">
        <f t="shared" si="4"/>
        <v>0</v>
      </c>
      <c r="H54" s="22"/>
      <c r="I54" s="23"/>
      <c r="J54" s="18"/>
      <c r="K54" s="47"/>
      <c r="L54" s="77">
        <f t="shared" si="5"/>
        <v>0</v>
      </c>
      <c r="M54" s="47"/>
      <c r="N54" s="78">
        <f t="shared" si="6"/>
        <v>0</v>
      </c>
      <c r="O54" s="49"/>
      <c r="P54" s="79">
        <f t="shared" si="7"/>
        <v>0</v>
      </c>
    </row>
    <row r="55" spans="1:16" x14ac:dyDescent="0.2">
      <c r="A55" s="17">
        <v>45</v>
      </c>
      <c r="B55" s="44"/>
      <c r="C55" s="19"/>
      <c r="D55" s="20"/>
      <c r="E55" s="21"/>
      <c r="F55" s="47"/>
      <c r="G55" s="76">
        <f t="shared" si="4"/>
        <v>0</v>
      </c>
      <c r="H55" s="22"/>
      <c r="I55" s="23"/>
      <c r="J55" s="18"/>
      <c r="K55" s="47"/>
      <c r="L55" s="77">
        <f t="shared" si="5"/>
        <v>0</v>
      </c>
      <c r="M55" s="47"/>
      <c r="N55" s="78">
        <f t="shared" si="6"/>
        <v>0</v>
      </c>
      <c r="O55" s="49"/>
      <c r="P55" s="79">
        <f t="shared" si="7"/>
        <v>0</v>
      </c>
    </row>
    <row r="56" spans="1:16" x14ac:dyDescent="0.2">
      <c r="A56" s="16">
        <v>46</v>
      </c>
      <c r="B56" s="44"/>
      <c r="C56" s="19"/>
      <c r="D56" s="20"/>
      <c r="E56" s="21"/>
      <c r="F56" s="47"/>
      <c r="G56" s="76">
        <f t="shared" si="4"/>
        <v>0</v>
      </c>
      <c r="H56" s="22"/>
      <c r="I56" s="23"/>
      <c r="J56" s="18"/>
      <c r="K56" s="47"/>
      <c r="L56" s="77">
        <f t="shared" si="5"/>
        <v>0</v>
      </c>
      <c r="M56" s="47"/>
      <c r="N56" s="78">
        <f t="shared" si="6"/>
        <v>0</v>
      </c>
      <c r="O56" s="49"/>
      <c r="P56" s="79">
        <f t="shared" si="7"/>
        <v>0</v>
      </c>
    </row>
    <row r="57" spans="1:16" x14ac:dyDescent="0.2">
      <c r="A57" s="17">
        <v>47</v>
      </c>
      <c r="B57" s="44"/>
      <c r="C57" s="19"/>
      <c r="D57" s="20"/>
      <c r="E57" s="21"/>
      <c r="F57" s="47"/>
      <c r="G57" s="76">
        <f t="shared" si="4"/>
        <v>0</v>
      </c>
      <c r="H57" s="22"/>
      <c r="I57" s="23"/>
      <c r="J57" s="18"/>
      <c r="K57" s="47"/>
      <c r="L57" s="77">
        <f t="shared" si="5"/>
        <v>0</v>
      </c>
      <c r="M57" s="47"/>
      <c r="N57" s="78">
        <f t="shared" si="6"/>
        <v>0</v>
      </c>
      <c r="O57" s="49"/>
      <c r="P57" s="79">
        <f t="shared" si="7"/>
        <v>0</v>
      </c>
    </row>
    <row r="58" spans="1:16" x14ac:dyDescent="0.2">
      <c r="A58" s="16">
        <v>48</v>
      </c>
      <c r="B58" s="44"/>
      <c r="C58" s="19"/>
      <c r="D58" s="20"/>
      <c r="E58" s="21"/>
      <c r="F58" s="47"/>
      <c r="G58" s="76">
        <f t="shared" si="4"/>
        <v>0</v>
      </c>
      <c r="H58" s="22"/>
      <c r="I58" s="23"/>
      <c r="J58" s="18"/>
      <c r="K58" s="47"/>
      <c r="L58" s="77">
        <f t="shared" si="5"/>
        <v>0</v>
      </c>
      <c r="M58" s="47"/>
      <c r="N58" s="78">
        <f t="shared" si="6"/>
        <v>0</v>
      </c>
      <c r="O58" s="49"/>
      <c r="P58" s="79">
        <f t="shared" si="7"/>
        <v>0</v>
      </c>
    </row>
    <row r="59" spans="1:16" x14ac:dyDescent="0.2">
      <c r="A59" s="17">
        <v>49</v>
      </c>
      <c r="B59" s="44"/>
      <c r="C59" s="19"/>
      <c r="D59" s="20"/>
      <c r="E59" s="21"/>
      <c r="F59" s="47"/>
      <c r="G59" s="76">
        <f t="shared" si="4"/>
        <v>0</v>
      </c>
      <c r="H59" s="22"/>
      <c r="I59" s="23"/>
      <c r="J59" s="18"/>
      <c r="K59" s="47"/>
      <c r="L59" s="77">
        <f t="shared" si="5"/>
        <v>0</v>
      </c>
      <c r="M59" s="47"/>
      <c r="N59" s="78">
        <f t="shared" si="6"/>
        <v>0</v>
      </c>
      <c r="O59" s="49"/>
      <c r="P59" s="79">
        <f t="shared" si="7"/>
        <v>0</v>
      </c>
    </row>
    <row r="60" spans="1:16" x14ac:dyDescent="0.2">
      <c r="A60" s="16">
        <v>50</v>
      </c>
      <c r="B60" s="44"/>
      <c r="C60" s="19"/>
      <c r="D60" s="20"/>
      <c r="E60" s="21"/>
      <c r="F60" s="47"/>
      <c r="G60" s="76">
        <f t="shared" si="4"/>
        <v>0</v>
      </c>
      <c r="H60" s="22"/>
      <c r="I60" s="23"/>
      <c r="J60" s="18"/>
      <c r="K60" s="47"/>
      <c r="L60" s="77">
        <f t="shared" si="5"/>
        <v>0</v>
      </c>
      <c r="M60" s="47"/>
      <c r="N60" s="78">
        <f t="shared" si="6"/>
        <v>0</v>
      </c>
      <c r="O60" s="49"/>
      <c r="P60" s="79">
        <f t="shared" si="7"/>
        <v>0</v>
      </c>
    </row>
    <row r="61" spans="1:16" x14ac:dyDescent="0.2">
      <c r="A61" s="17">
        <v>51</v>
      </c>
      <c r="B61" s="44"/>
      <c r="C61" s="19"/>
      <c r="D61" s="20"/>
      <c r="E61" s="21"/>
      <c r="F61" s="47"/>
      <c r="G61" s="76">
        <f t="shared" si="4"/>
        <v>0</v>
      </c>
      <c r="H61" s="22"/>
      <c r="I61" s="23"/>
      <c r="J61" s="18"/>
      <c r="K61" s="47"/>
      <c r="L61" s="77">
        <f t="shared" si="5"/>
        <v>0</v>
      </c>
      <c r="M61" s="47"/>
      <c r="N61" s="78">
        <f t="shared" si="6"/>
        <v>0</v>
      </c>
      <c r="O61" s="49"/>
      <c r="P61" s="79">
        <f t="shared" si="7"/>
        <v>0</v>
      </c>
    </row>
    <row r="62" spans="1:16" x14ac:dyDescent="0.2">
      <c r="A62" s="16">
        <v>52</v>
      </c>
      <c r="B62" s="44"/>
      <c r="C62" s="19"/>
      <c r="D62" s="20"/>
      <c r="E62" s="21"/>
      <c r="F62" s="47"/>
      <c r="G62" s="76">
        <f t="shared" si="4"/>
        <v>0</v>
      </c>
      <c r="H62" s="22"/>
      <c r="I62" s="23"/>
      <c r="J62" s="18"/>
      <c r="K62" s="47"/>
      <c r="L62" s="77">
        <f t="shared" si="5"/>
        <v>0</v>
      </c>
      <c r="M62" s="47"/>
      <c r="N62" s="78">
        <f t="shared" si="6"/>
        <v>0</v>
      </c>
      <c r="O62" s="49"/>
      <c r="P62" s="79">
        <f t="shared" si="7"/>
        <v>0</v>
      </c>
    </row>
    <row r="63" spans="1:16" x14ac:dyDescent="0.2">
      <c r="A63" s="17">
        <v>53</v>
      </c>
      <c r="B63" s="44"/>
      <c r="C63" s="19"/>
      <c r="D63" s="20"/>
      <c r="E63" s="21"/>
      <c r="F63" s="47"/>
      <c r="G63" s="76">
        <f t="shared" si="4"/>
        <v>0</v>
      </c>
      <c r="H63" s="22"/>
      <c r="I63" s="23"/>
      <c r="J63" s="18"/>
      <c r="K63" s="47"/>
      <c r="L63" s="77">
        <f t="shared" si="5"/>
        <v>0</v>
      </c>
      <c r="M63" s="47"/>
      <c r="N63" s="78">
        <f t="shared" si="6"/>
        <v>0</v>
      </c>
      <c r="O63" s="49"/>
      <c r="P63" s="79">
        <f t="shared" si="7"/>
        <v>0</v>
      </c>
    </row>
    <row r="64" spans="1:16" x14ac:dyDescent="0.2">
      <c r="A64" s="16">
        <v>54</v>
      </c>
      <c r="B64" s="44"/>
      <c r="C64" s="19"/>
      <c r="D64" s="20"/>
      <c r="E64" s="21"/>
      <c r="F64" s="47"/>
      <c r="G64" s="76">
        <f t="shared" si="4"/>
        <v>0</v>
      </c>
      <c r="H64" s="22"/>
      <c r="I64" s="23"/>
      <c r="J64" s="18"/>
      <c r="K64" s="47"/>
      <c r="L64" s="77">
        <f t="shared" si="5"/>
        <v>0</v>
      </c>
      <c r="M64" s="47"/>
      <c r="N64" s="78">
        <f t="shared" si="6"/>
        <v>0</v>
      </c>
      <c r="O64" s="49"/>
      <c r="P64" s="79">
        <f t="shared" si="7"/>
        <v>0</v>
      </c>
    </row>
    <row r="65" spans="1:16" x14ac:dyDescent="0.2">
      <c r="A65" s="17">
        <v>55</v>
      </c>
      <c r="B65" s="44"/>
      <c r="C65" s="19"/>
      <c r="D65" s="20"/>
      <c r="E65" s="21"/>
      <c r="F65" s="47"/>
      <c r="G65" s="76">
        <f t="shared" si="4"/>
        <v>0</v>
      </c>
      <c r="H65" s="22"/>
      <c r="I65" s="23"/>
      <c r="J65" s="18"/>
      <c r="K65" s="47"/>
      <c r="L65" s="77">
        <f t="shared" si="5"/>
        <v>0</v>
      </c>
      <c r="M65" s="47"/>
      <c r="N65" s="78">
        <f t="shared" si="6"/>
        <v>0</v>
      </c>
      <c r="O65" s="49"/>
      <c r="P65" s="79">
        <f t="shared" si="7"/>
        <v>0</v>
      </c>
    </row>
    <row r="66" spans="1:16" x14ac:dyDescent="0.2">
      <c r="A66" s="16">
        <v>56</v>
      </c>
      <c r="B66" s="44"/>
      <c r="C66" s="19"/>
      <c r="D66" s="20"/>
      <c r="E66" s="21"/>
      <c r="F66" s="47"/>
      <c r="G66" s="76">
        <f t="shared" si="4"/>
        <v>0</v>
      </c>
      <c r="H66" s="22"/>
      <c r="I66" s="23"/>
      <c r="J66" s="18"/>
      <c r="K66" s="47"/>
      <c r="L66" s="77">
        <f t="shared" si="5"/>
        <v>0</v>
      </c>
      <c r="M66" s="47"/>
      <c r="N66" s="78">
        <f t="shared" si="6"/>
        <v>0</v>
      </c>
      <c r="O66" s="49"/>
      <c r="P66" s="79">
        <f t="shared" si="7"/>
        <v>0</v>
      </c>
    </row>
    <row r="67" spans="1:16" x14ac:dyDescent="0.2">
      <c r="A67" s="17">
        <v>57</v>
      </c>
      <c r="B67" s="44"/>
      <c r="C67" s="19"/>
      <c r="D67" s="20"/>
      <c r="E67" s="21"/>
      <c r="F67" s="47"/>
      <c r="G67" s="76">
        <f t="shared" si="4"/>
        <v>0</v>
      </c>
      <c r="H67" s="22"/>
      <c r="I67" s="23"/>
      <c r="J67" s="18"/>
      <c r="K67" s="47"/>
      <c r="L67" s="77">
        <f t="shared" si="5"/>
        <v>0</v>
      </c>
      <c r="M67" s="47"/>
      <c r="N67" s="78">
        <f t="shared" si="6"/>
        <v>0</v>
      </c>
      <c r="O67" s="49"/>
      <c r="P67" s="79">
        <f t="shared" si="7"/>
        <v>0</v>
      </c>
    </row>
    <row r="68" spans="1:16" x14ac:dyDescent="0.2">
      <c r="A68" s="16">
        <v>58</v>
      </c>
      <c r="B68" s="44"/>
      <c r="C68" s="19"/>
      <c r="D68" s="20"/>
      <c r="E68" s="21"/>
      <c r="F68" s="47"/>
      <c r="G68" s="76">
        <f t="shared" si="4"/>
        <v>0</v>
      </c>
      <c r="H68" s="22"/>
      <c r="I68" s="23"/>
      <c r="J68" s="18"/>
      <c r="K68" s="47"/>
      <c r="L68" s="77">
        <f t="shared" si="5"/>
        <v>0</v>
      </c>
      <c r="M68" s="47"/>
      <c r="N68" s="78">
        <f t="shared" si="6"/>
        <v>0</v>
      </c>
      <c r="O68" s="49"/>
      <c r="P68" s="79">
        <f t="shared" si="7"/>
        <v>0</v>
      </c>
    </row>
    <row r="69" spans="1:16" x14ac:dyDescent="0.2">
      <c r="A69" s="17">
        <v>59</v>
      </c>
      <c r="B69" s="44"/>
      <c r="C69" s="19"/>
      <c r="D69" s="20"/>
      <c r="E69" s="21"/>
      <c r="F69" s="47"/>
      <c r="G69" s="76">
        <f t="shared" si="4"/>
        <v>0</v>
      </c>
      <c r="H69" s="22"/>
      <c r="I69" s="23"/>
      <c r="J69" s="18"/>
      <c r="K69" s="47"/>
      <c r="L69" s="77">
        <f t="shared" si="5"/>
        <v>0</v>
      </c>
      <c r="M69" s="47"/>
      <c r="N69" s="78">
        <f t="shared" si="6"/>
        <v>0</v>
      </c>
      <c r="O69" s="49"/>
      <c r="P69" s="79">
        <f t="shared" si="7"/>
        <v>0</v>
      </c>
    </row>
    <row r="70" spans="1:16" x14ac:dyDescent="0.2">
      <c r="A70" s="16">
        <v>60</v>
      </c>
      <c r="B70" s="44"/>
      <c r="C70" s="19"/>
      <c r="D70" s="20"/>
      <c r="E70" s="21"/>
      <c r="F70" s="47"/>
      <c r="G70" s="76">
        <f t="shared" si="4"/>
        <v>0</v>
      </c>
      <c r="H70" s="22"/>
      <c r="I70" s="23"/>
      <c r="J70" s="18"/>
      <c r="K70" s="47"/>
      <c r="L70" s="77">
        <f t="shared" si="5"/>
        <v>0</v>
      </c>
      <c r="M70" s="47"/>
      <c r="N70" s="78">
        <f t="shared" si="6"/>
        <v>0</v>
      </c>
      <c r="O70" s="49"/>
      <c r="P70" s="79">
        <f t="shared" si="7"/>
        <v>0</v>
      </c>
    </row>
    <row r="71" spans="1:16" x14ac:dyDescent="0.2">
      <c r="A71" s="17">
        <v>61</v>
      </c>
      <c r="B71" s="44"/>
      <c r="C71" s="19"/>
      <c r="D71" s="20"/>
      <c r="E71" s="21"/>
      <c r="F71" s="47"/>
      <c r="G71" s="76">
        <f t="shared" si="4"/>
        <v>0</v>
      </c>
      <c r="H71" s="22"/>
      <c r="I71" s="23"/>
      <c r="J71" s="18"/>
      <c r="K71" s="47"/>
      <c r="L71" s="77">
        <f t="shared" si="5"/>
        <v>0</v>
      </c>
      <c r="M71" s="47"/>
      <c r="N71" s="78">
        <f t="shared" si="6"/>
        <v>0</v>
      </c>
      <c r="O71" s="49"/>
      <c r="P71" s="79">
        <f t="shared" si="7"/>
        <v>0</v>
      </c>
    </row>
    <row r="72" spans="1:16" x14ac:dyDescent="0.2">
      <c r="A72" s="16">
        <v>62</v>
      </c>
      <c r="B72" s="44"/>
      <c r="C72" s="19"/>
      <c r="D72" s="20"/>
      <c r="E72" s="21"/>
      <c r="F72" s="47"/>
      <c r="G72" s="76">
        <f t="shared" si="4"/>
        <v>0</v>
      </c>
      <c r="H72" s="22"/>
      <c r="I72" s="23"/>
      <c r="J72" s="18"/>
      <c r="K72" s="47"/>
      <c r="L72" s="77">
        <f t="shared" si="5"/>
        <v>0</v>
      </c>
      <c r="M72" s="47"/>
      <c r="N72" s="78">
        <f t="shared" si="6"/>
        <v>0</v>
      </c>
      <c r="O72" s="49"/>
      <c r="P72" s="79">
        <f t="shared" si="7"/>
        <v>0</v>
      </c>
    </row>
    <row r="73" spans="1:16" x14ac:dyDescent="0.2">
      <c r="A73" s="17">
        <v>63</v>
      </c>
      <c r="B73" s="44"/>
      <c r="C73" s="19"/>
      <c r="D73" s="20"/>
      <c r="E73" s="21"/>
      <c r="F73" s="47"/>
      <c r="G73" s="76">
        <f t="shared" si="4"/>
        <v>0</v>
      </c>
      <c r="H73" s="22"/>
      <c r="I73" s="23"/>
      <c r="J73" s="18"/>
      <c r="K73" s="47"/>
      <c r="L73" s="77">
        <f t="shared" si="5"/>
        <v>0</v>
      </c>
      <c r="M73" s="47"/>
      <c r="N73" s="78">
        <f t="shared" si="6"/>
        <v>0</v>
      </c>
      <c r="O73" s="49"/>
      <c r="P73" s="79">
        <f t="shared" si="7"/>
        <v>0</v>
      </c>
    </row>
    <row r="74" spans="1:16" x14ac:dyDescent="0.2">
      <c r="A74" s="16">
        <v>64</v>
      </c>
      <c r="B74" s="44"/>
      <c r="C74" s="19"/>
      <c r="D74" s="20"/>
      <c r="E74" s="21"/>
      <c r="F74" s="47"/>
      <c r="G74" s="76">
        <f t="shared" si="4"/>
        <v>0</v>
      </c>
      <c r="H74" s="22"/>
      <c r="I74" s="23"/>
      <c r="J74" s="18"/>
      <c r="K74" s="47"/>
      <c r="L74" s="77">
        <f t="shared" si="5"/>
        <v>0</v>
      </c>
      <c r="M74" s="47"/>
      <c r="N74" s="78">
        <f t="shared" si="6"/>
        <v>0</v>
      </c>
      <c r="O74" s="49"/>
      <c r="P74" s="79">
        <f t="shared" si="7"/>
        <v>0</v>
      </c>
    </row>
    <row r="75" spans="1:16" x14ac:dyDescent="0.2">
      <c r="A75" s="17">
        <v>65</v>
      </c>
      <c r="B75" s="44"/>
      <c r="C75" s="19"/>
      <c r="D75" s="20"/>
      <c r="E75" s="21"/>
      <c r="F75" s="47"/>
      <c r="G75" s="76">
        <f t="shared" ref="G75:G95" si="8">(F75*O75)/$O$96</f>
        <v>0</v>
      </c>
      <c r="H75" s="22"/>
      <c r="I75" s="23"/>
      <c r="J75" s="18"/>
      <c r="K75" s="47"/>
      <c r="L75" s="77">
        <f t="shared" ref="L75:L95" si="9">K75*O75/$O$96</f>
        <v>0</v>
      </c>
      <c r="M75" s="47"/>
      <c r="N75" s="78">
        <f t="shared" ref="N75:N95" si="10">M75*O75/$O$96</f>
        <v>0</v>
      </c>
      <c r="O75" s="49"/>
      <c r="P75" s="79">
        <f t="shared" ref="P75:P95" si="11">O75/$O$96*100</f>
        <v>0</v>
      </c>
    </row>
    <row r="76" spans="1:16" x14ac:dyDescent="0.2">
      <c r="A76" s="16">
        <v>66</v>
      </c>
      <c r="B76" s="44"/>
      <c r="C76" s="19"/>
      <c r="D76" s="20"/>
      <c r="E76" s="21"/>
      <c r="F76" s="47"/>
      <c r="G76" s="76">
        <f t="shared" si="8"/>
        <v>0</v>
      </c>
      <c r="H76" s="22"/>
      <c r="I76" s="23"/>
      <c r="J76" s="18"/>
      <c r="K76" s="47"/>
      <c r="L76" s="77">
        <f t="shared" si="9"/>
        <v>0</v>
      </c>
      <c r="M76" s="47"/>
      <c r="N76" s="78">
        <f t="shared" si="10"/>
        <v>0</v>
      </c>
      <c r="O76" s="49"/>
      <c r="P76" s="79">
        <f t="shared" si="11"/>
        <v>0</v>
      </c>
    </row>
    <row r="77" spans="1:16" x14ac:dyDescent="0.2">
      <c r="A77" s="17">
        <v>67</v>
      </c>
      <c r="B77" s="44"/>
      <c r="C77" s="19"/>
      <c r="D77" s="20"/>
      <c r="E77" s="21"/>
      <c r="F77" s="47"/>
      <c r="G77" s="76">
        <f t="shared" si="8"/>
        <v>0</v>
      </c>
      <c r="H77" s="22"/>
      <c r="I77" s="23"/>
      <c r="J77" s="18"/>
      <c r="K77" s="47"/>
      <c r="L77" s="77">
        <f t="shared" si="9"/>
        <v>0</v>
      </c>
      <c r="M77" s="47"/>
      <c r="N77" s="78">
        <f t="shared" si="10"/>
        <v>0</v>
      </c>
      <c r="O77" s="49"/>
      <c r="P77" s="79">
        <f t="shared" si="11"/>
        <v>0</v>
      </c>
    </row>
    <row r="78" spans="1:16" x14ac:dyDescent="0.2">
      <c r="A78" s="16">
        <v>68</v>
      </c>
      <c r="B78" s="44"/>
      <c r="C78" s="19"/>
      <c r="D78" s="20"/>
      <c r="E78" s="21"/>
      <c r="F78" s="47"/>
      <c r="G78" s="76">
        <f t="shared" si="8"/>
        <v>0</v>
      </c>
      <c r="H78" s="22"/>
      <c r="I78" s="23"/>
      <c r="J78" s="18"/>
      <c r="K78" s="47"/>
      <c r="L78" s="77">
        <f t="shared" si="9"/>
        <v>0</v>
      </c>
      <c r="M78" s="47"/>
      <c r="N78" s="78">
        <f t="shared" si="10"/>
        <v>0</v>
      </c>
      <c r="O78" s="49"/>
      <c r="P78" s="79">
        <f t="shared" si="11"/>
        <v>0</v>
      </c>
    </row>
    <row r="79" spans="1:16" x14ac:dyDescent="0.2">
      <c r="A79" s="17">
        <v>69</v>
      </c>
      <c r="B79" s="44"/>
      <c r="C79" s="19"/>
      <c r="D79" s="20"/>
      <c r="E79" s="21"/>
      <c r="F79" s="47"/>
      <c r="G79" s="76">
        <f t="shared" si="8"/>
        <v>0</v>
      </c>
      <c r="H79" s="22"/>
      <c r="I79" s="23"/>
      <c r="J79" s="18"/>
      <c r="K79" s="47"/>
      <c r="L79" s="77">
        <f t="shared" si="9"/>
        <v>0</v>
      </c>
      <c r="M79" s="47"/>
      <c r="N79" s="78">
        <f t="shared" si="10"/>
        <v>0</v>
      </c>
      <c r="O79" s="49"/>
      <c r="P79" s="79">
        <f t="shared" si="11"/>
        <v>0</v>
      </c>
    </row>
    <row r="80" spans="1:16" x14ac:dyDescent="0.2">
      <c r="A80" s="16">
        <v>70</v>
      </c>
      <c r="B80" s="44"/>
      <c r="C80" s="19"/>
      <c r="D80" s="20"/>
      <c r="E80" s="21"/>
      <c r="F80" s="47"/>
      <c r="G80" s="76">
        <f t="shared" si="8"/>
        <v>0</v>
      </c>
      <c r="H80" s="22"/>
      <c r="I80" s="23"/>
      <c r="J80" s="18"/>
      <c r="K80" s="47"/>
      <c r="L80" s="77">
        <f t="shared" si="9"/>
        <v>0</v>
      </c>
      <c r="M80" s="47"/>
      <c r="N80" s="78">
        <f t="shared" si="10"/>
        <v>0</v>
      </c>
      <c r="O80" s="49"/>
      <c r="P80" s="79">
        <f t="shared" si="11"/>
        <v>0</v>
      </c>
    </row>
    <row r="81" spans="1:16" x14ac:dyDescent="0.2">
      <c r="A81" s="17">
        <v>71</v>
      </c>
      <c r="B81" s="44"/>
      <c r="C81" s="19"/>
      <c r="D81" s="20"/>
      <c r="E81" s="21"/>
      <c r="F81" s="47"/>
      <c r="G81" s="76">
        <f t="shared" si="8"/>
        <v>0</v>
      </c>
      <c r="H81" s="22"/>
      <c r="I81" s="23"/>
      <c r="J81" s="18"/>
      <c r="K81" s="47"/>
      <c r="L81" s="77">
        <f t="shared" si="9"/>
        <v>0</v>
      </c>
      <c r="M81" s="47"/>
      <c r="N81" s="78">
        <f t="shared" si="10"/>
        <v>0</v>
      </c>
      <c r="O81" s="49"/>
      <c r="P81" s="79">
        <f t="shared" si="11"/>
        <v>0</v>
      </c>
    </row>
    <row r="82" spans="1:16" x14ac:dyDescent="0.2">
      <c r="A82" s="16">
        <v>72</v>
      </c>
      <c r="B82" s="44"/>
      <c r="C82" s="19"/>
      <c r="D82" s="20"/>
      <c r="E82" s="21"/>
      <c r="F82" s="47"/>
      <c r="G82" s="76">
        <f t="shared" si="8"/>
        <v>0</v>
      </c>
      <c r="H82" s="22"/>
      <c r="I82" s="23"/>
      <c r="J82" s="18"/>
      <c r="K82" s="47"/>
      <c r="L82" s="77">
        <f t="shared" si="9"/>
        <v>0</v>
      </c>
      <c r="M82" s="47"/>
      <c r="N82" s="78">
        <f t="shared" si="10"/>
        <v>0</v>
      </c>
      <c r="O82" s="49"/>
      <c r="P82" s="79">
        <f t="shared" si="11"/>
        <v>0</v>
      </c>
    </row>
    <row r="83" spans="1:16" x14ac:dyDescent="0.2">
      <c r="A83" s="17">
        <v>73</v>
      </c>
      <c r="B83" s="44"/>
      <c r="C83" s="19"/>
      <c r="D83" s="20"/>
      <c r="E83" s="21"/>
      <c r="F83" s="47"/>
      <c r="G83" s="76">
        <f t="shared" si="8"/>
        <v>0</v>
      </c>
      <c r="H83" s="22"/>
      <c r="I83" s="23"/>
      <c r="J83" s="18"/>
      <c r="K83" s="47"/>
      <c r="L83" s="77">
        <f t="shared" si="9"/>
        <v>0</v>
      </c>
      <c r="M83" s="47"/>
      <c r="N83" s="78">
        <f t="shared" si="10"/>
        <v>0</v>
      </c>
      <c r="O83" s="49"/>
      <c r="P83" s="79">
        <f t="shared" si="11"/>
        <v>0</v>
      </c>
    </row>
    <row r="84" spans="1:16" x14ac:dyDescent="0.2">
      <c r="A84" s="16">
        <v>74</v>
      </c>
      <c r="B84" s="44"/>
      <c r="C84" s="19"/>
      <c r="D84" s="20"/>
      <c r="E84" s="21"/>
      <c r="F84" s="47"/>
      <c r="G84" s="76">
        <f t="shared" si="8"/>
        <v>0</v>
      </c>
      <c r="H84" s="22"/>
      <c r="I84" s="23"/>
      <c r="J84" s="18"/>
      <c r="K84" s="47"/>
      <c r="L84" s="77">
        <f t="shared" si="9"/>
        <v>0</v>
      </c>
      <c r="M84" s="47"/>
      <c r="N84" s="78">
        <f t="shared" si="10"/>
        <v>0</v>
      </c>
      <c r="O84" s="49"/>
      <c r="P84" s="79">
        <f t="shared" si="11"/>
        <v>0</v>
      </c>
    </row>
    <row r="85" spans="1:16" x14ac:dyDescent="0.2">
      <c r="A85" s="17">
        <v>75</v>
      </c>
      <c r="B85" s="44"/>
      <c r="C85" s="19"/>
      <c r="D85" s="20"/>
      <c r="E85" s="21"/>
      <c r="F85" s="47"/>
      <c r="G85" s="76">
        <f t="shared" si="8"/>
        <v>0</v>
      </c>
      <c r="H85" s="22"/>
      <c r="I85" s="23"/>
      <c r="J85" s="18"/>
      <c r="K85" s="47"/>
      <c r="L85" s="77">
        <f t="shared" si="9"/>
        <v>0</v>
      </c>
      <c r="M85" s="47"/>
      <c r="N85" s="78">
        <f t="shared" si="10"/>
        <v>0</v>
      </c>
      <c r="O85" s="49"/>
      <c r="P85" s="79">
        <f t="shared" si="11"/>
        <v>0</v>
      </c>
    </row>
    <row r="86" spans="1:16" x14ac:dyDescent="0.2">
      <c r="A86" s="16">
        <v>76</v>
      </c>
      <c r="B86" s="44"/>
      <c r="C86" s="19"/>
      <c r="D86" s="20"/>
      <c r="E86" s="21"/>
      <c r="F86" s="47"/>
      <c r="G86" s="76">
        <f t="shared" si="8"/>
        <v>0</v>
      </c>
      <c r="H86" s="22"/>
      <c r="I86" s="23"/>
      <c r="J86" s="18"/>
      <c r="K86" s="47"/>
      <c r="L86" s="77">
        <f t="shared" si="9"/>
        <v>0</v>
      </c>
      <c r="M86" s="47"/>
      <c r="N86" s="78">
        <f t="shared" si="10"/>
        <v>0</v>
      </c>
      <c r="O86" s="49"/>
      <c r="P86" s="79">
        <f t="shared" si="11"/>
        <v>0</v>
      </c>
    </row>
    <row r="87" spans="1:16" x14ac:dyDescent="0.2">
      <c r="A87" s="17">
        <v>77</v>
      </c>
      <c r="B87" s="44"/>
      <c r="C87" s="19"/>
      <c r="D87" s="20"/>
      <c r="E87" s="21"/>
      <c r="F87" s="47"/>
      <c r="G87" s="76">
        <f t="shared" si="8"/>
        <v>0</v>
      </c>
      <c r="H87" s="22"/>
      <c r="I87" s="23"/>
      <c r="J87" s="18"/>
      <c r="K87" s="47"/>
      <c r="L87" s="77">
        <f t="shared" si="9"/>
        <v>0</v>
      </c>
      <c r="M87" s="47"/>
      <c r="N87" s="78">
        <f t="shared" si="10"/>
        <v>0</v>
      </c>
      <c r="O87" s="49"/>
      <c r="P87" s="79">
        <f t="shared" si="11"/>
        <v>0</v>
      </c>
    </row>
    <row r="88" spans="1:16" x14ac:dyDescent="0.2">
      <c r="A88" s="16">
        <v>78</v>
      </c>
      <c r="B88" s="44"/>
      <c r="C88" s="19"/>
      <c r="D88" s="20"/>
      <c r="E88" s="21"/>
      <c r="F88" s="47"/>
      <c r="G88" s="76">
        <f t="shared" si="8"/>
        <v>0</v>
      </c>
      <c r="H88" s="22"/>
      <c r="I88" s="23"/>
      <c r="J88" s="18"/>
      <c r="K88" s="47"/>
      <c r="L88" s="77">
        <f t="shared" si="9"/>
        <v>0</v>
      </c>
      <c r="M88" s="47"/>
      <c r="N88" s="78">
        <f t="shared" si="10"/>
        <v>0</v>
      </c>
      <c r="O88" s="49"/>
      <c r="P88" s="79">
        <f t="shared" si="11"/>
        <v>0</v>
      </c>
    </row>
    <row r="89" spans="1:16" x14ac:dyDescent="0.2">
      <c r="A89" s="17">
        <v>79</v>
      </c>
      <c r="B89" s="44"/>
      <c r="C89" s="19"/>
      <c r="D89" s="20"/>
      <c r="E89" s="21"/>
      <c r="F89" s="47"/>
      <c r="G89" s="76">
        <f t="shared" si="8"/>
        <v>0</v>
      </c>
      <c r="H89" s="22"/>
      <c r="I89" s="23"/>
      <c r="J89" s="18"/>
      <c r="K89" s="47"/>
      <c r="L89" s="77">
        <f t="shared" si="9"/>
        <v>0</v>
      </c>
      <c r="M89" s="47"/>
      <c r="N89" s="78">
        <f t="shared" si="10"/>
        <v>0</v>
      </c>
      <c r="O89" s="49"/>
      <c r="P89" s="79">
        <f t="shared" si="11"/>
        <v>0</v>
      </c>
    </row>
    <row r="90" spans="1:16" x14ac:dyDescent="0.2">
      <c r="A90" s="16">
        <v>80</v>
      </c>
      <c r="B90" s="44"/>
      <c r="C90" s="19"/>
      <c r="D90" s="20"/>
      <c r="E90" s="21"/>
      <c r="F90" s="47"/>
      <c r="G90" s="76">
        <f t="shared" si="8"/>
        <v>0</v>
      </c>
      <c r="H90" s="22"/>
      <c r="I90" s="23"/>
      <c r="J90" s="18"/>
      <c r="K90" s="47"/>
      <c r="L90" s="77">
        <f t="shared" si="9"/>
        <v>0</v>
      </c>
      <c r="M90" s="47"/>
      <c r="N90" s="78">
        <f t="shared" si="10"/>
        <v>0</v>
      </c>
      <c r="O90" s="49"/>
      <c r="P90" s="79">
        <f t="shared" si="11"/>
        <v>0</v>
      </c>
    </row>
    <row r="91" spans="1:16" x14ac:dyDescent="0.2">
      <c r="A91" s="17">
        <v>81</v>
      </c>
      <c r="B91" s="44"/>
      <c r="C91" s="19"/>
      <c r="D91" s="20"/>
      <c r="E91" s="21"/>
      <c r="F91" s="47"/>
      <c r="G91" s="76">
        <f t="shared" si="8"/>
        <v>0</v>
      </c>
      <c r="H91" s="22"/>
      <c r="I91" s="23"/>
      <c r="J91" s="18"/>
      <c r="K91" s="47"/>
      <c r="L91" s="77">
        <f t="shared" si="9"/>
        <v>0</v>
      </c>
      <c r="M91" s="47"/>
      <c r="N91" s="78">
        <f t="shared" si="10"/>
        <v>0</v>
      </c>
      <c r="O91" s="49"/>
      <c r="P91" s="79">
        <f t="shared" si="11"/>
        <v>0</v>
      </c>
    </row>
    <row r="92" spans="1:16" x14ac:dyDescent="0.2">
      <c r="A92" s="16">
        <v>82</v>
      </c>
      <c r="B92" s="44"/>
      <c r="C92" s="19"/>
      <c r="D92" s="20"/>
      <c r="E92" s="21"/>
      <c r="F92" s="47"/>
      <c r="G92" s="76">
        <f t="shared" si="8"/>
        <v>0</v>
      </c>
      <c r="H92" s="22"/>
      <c r="I92" s="23"/>
      <c r="J92" s="18"/>
      <c r="K92" s="47"/>
      <c r="L92" s="77">
        <f t="shared" si="9"/>
        <v>0</v>
      </c>
      <c r="M92" s="47"/>
      <c r="N92" s="78">
        <f t="shared" si="10"/>
        <v>0</v>
      </c>
      <c r="O92" s="49"/>
      <c r="P92" s="79">
        <f t="shared" si="11"/>
        <v>0</v>
      </c>
    </row>
    <row r="93" spans="1:16" x14ac:dyDescent="0.2">
      <c r="A93" s="16">
        <v>83</v>
      </c>
      <c r="B93" s="44"/>
      <c r="C93" s="19"/>
      <c r="D93" s="20"/>
      <c r="E93" s="21"/>
      <c r="F93" s="47"/>
      <c r="G93" s="76">
        <f t="shared" si="8"/>
        <v>0</v>
      </c>
      <c r="H93" s="22"/>
      <c r="I93" s="23"/>
      <c r="J93" s="18"/>
      <c r="K93" s="47"/>
      <c r="L93" s="77">
        <f t="shared" si="9"/>
        <v>0</v>
      </c>
      <c r="M93" s="47"/>
      <c r="N93" s="78">
        <f t="shared" si="10"/>
        <v>0</v>
      </c>
      <c r="O93" s="49"/>
      <c r="P93" s="79">
        <f t="shared" si="11"/>
        <v>0</v>
      </c>
    </row>
    <row r="94" spans="1:16" x14ac:dyDescent="0.2">
      <c r="A94" s="17">
        <v>84</v>
      </c>
      <c r="B94" s="44"/>
      <c r="C94" s="19"/>
      <c r="D94" s="20"/>
      <c r="E94" s="21"/>
      <c r="F94" s="47"/>
      <c r="G94" s="76">
        <f t="shared" si="8"/>
        <v>0</v>
      </c>
      <c r="H94" s="22"/>
      <c r="I94" s="23"/>
      <c r="J94" s="18"/>
      <c r="K94" s="47"/>
      <c r="L94" s="77">
        <f t="shared" si="9"/>
        <v>0</v>
      </c>
      <c r="M94" s="47"/>
      <c r="N94" s="78">
        <f t="shared" si="10"/>
        <v>0</v>
      </c>
      <c r="O94" s="49"/>
      <c r="P94" s="79">
        <f t="shared" si="11"/>
        <v>0</v>
      </c>
    </row>
    <row r="95" spans="1:16" ht="13.5" thickBot="1" x14ac:dyDescent="0.25">
      <c r="A95" s="16">
        <v>85</v>
      </c>
      <c r="B95" s="44"/>
      <c r="C95" s="19"/>
      <c r="D95" s="20"/>
      <c r="E95" s="21"/>
      <c r="F95" s="47"/>
      <c r="G95" s="76">
        <f t="shared" si="8"/>
        <v>0</v>
      </c>
      <c r="H95" s="22"/>
      <c r="I95" s="23"/>
      <c r="J95" s="18"/>
      <c r="K95" s="47"/>
      <c r="L95" s="77">
        <f t="shared" si="9"/>
        <v>0</v>
      </c>
      <c r="M95" s="47"/>
      <c r="N95" s="78">
        <f t="shared" si="10"/>
        <v>0</v>
      </c>
      <c r="O95" s="49"/>
      <c r="P95" s="79">
        <f t="shared" si="11"/>
        <v>0</v>
      </c>
    </row>
    <row r="96" spans="1:16" ht="13.5" thickBot="1" x14ac:dyDescent="0.25">
      <c r="A96" s="24"/>
      <c r="B96" s="25"/>
      <c r="C96" s="26"/>
      <c r="D96" s="27"/>
      <c r="E96" s="28"/>
      <c r="F96" s="29"/>
      <c r="G96" s="71">
        <f>SUM(G11:G95)</f>
        <v>2.6</v>
      </c>
      <c r="H96" s="30"/>
      <c r="I96" s="31"/>
      <c r="J96" s="32"/>
      <c r="K96" s="29"/>
      <c r="L96" s="72">
        <f>SUM(L11:L95)</f>
        <v>2.4</v>
      </c>
      <c r="M96" s="33"/>
      <c r="N96" s="72">
        <f>SUM(N11:N95)</f>
        <v>0.8</v>
      </c>
      <c r="O96" s="54">
        <f>SUM(O11:O45,O46:O95)</f>
        <v>250</v>
      </c>
      <c r="P96" s="73">
        <f>SUM(P11:P45,P46:P95)</f>
        <v>100</v>
      </c>
    </row>
    <row r="98" spans="1:16" ht="14.25" x14ac:dyDescent="0.2">
      <c r="A98" s="34"/>
      <c r="B98" s="36" t="s">
        <v>33</v>
      </c>
      <c r="I98" s="36"/>
    </row>
    <row r="99" spans="1:16" ht="14.25" x14ac:dyDescent="0.2">
      <c r="A99" s="35"/>
      <c r="B99" s="36" t="s">
        <v>30</v>
      </c>
    </row>
    <row r="100" spans="1:16" ht="14.25" x14ac:dyDescent="0.2">
      <c r="B100" s="36" t="s">
        <v>31</v>
      </c>
      <c r="J100" s="36" t="s">
        <v>34</v>
      </c>
    </row>
    <row r="101" spans="1:16" x14ac:dyDescent="0.2">
      <c r="B101" s="36"/>
      <c r="J101" s="36"/>
    </row>
    <row r="102" spans="1:16" ht="18" x14ac:dyDescent="0.25">
      <c r="A102" s="8"/>
      <c r="B102" s="103"/>
      <c r="C102" s="103"/>
      <c r="D102" s="103"/>
      <c r="E102" s="103"/>
      <c r="F102" s="103"/>
      <c r="G102" s="103"/>
      <c r="H102" s="103"/>
    </row>
    <row r="103" spans="1:16" ht="18" x14ac:dyDescent="0.25">
      <c r="A103" s="8"/>
      <c r="B103" s="37" t="s">
        <v>16</v>
      </c>
      <c r="C103" s="105" t="str">
        <f>C4</f>
        <v xml:space="preserve">F oder A; </v>
      </c>
      <c r="D103" s="106"/>
      <c r="E103" s="107"/>
      <c r="F103" s="8"/>
      <c r="G103" s="8"/>
      <c r="H103" s="8"/>
    </row>
    <row r="104" spans="1:16" s="43" customFormat="1" ht="15.75" customHeight="1" x14ac:dyDescent="0.25">
      <c r="A104" s="8"/>
      <c r="B104" s="37" t="s">
        <v>9</v>
      </c>
      <c r="C104" s="105" t="str">
        <f>C5</f>
        <v>xx/26</v>
      </c>
      <c r="D104" s="106"/>
      <c r="E104" s="107"/>
      <c r="F104" s="8"/>
      <c r="G104" s="8"/>
      <c r="H104" s="8"/>
      <c r="I104" s="4"/>
      <c r="J104" s="4"/>
      <c r="K104" s="4"/>
      <c r="L104" s="4"/>
      <c r="M104" s="4"/>
      <c r="N104" s="4"/>
      <c r="O104" s="4"/>
      <c r="P104" s="4"/>
    </row>
    <row r="105" spans="1:16" ht="18" x14ac:dyDescent="0.25">
      <c r="A105" s="8"/>
      <c r="B105" s="37" t="s">
        <v>10</v>
      </c>
      <c r="C105" s="105">
        <f>C6</f>
        <v>0</v>
      </c>
      <c r="D105" s="106"/>
      <c r="E105" s="107"/>
      <c r="F105" s="8"/>
      <c r="G105" s="8"/>
      <c r="H105" s="8"/>
    </row>
    <row r="106" spans="1:16" ht="18" x14ac:dyDescent="0.25">
      <c r="A106" s="8"/>
      <c r="B106" s="38"/>
      <c r="C106" s="39"/>
      <c r="D106" s="39"/>
      <c r="E106" s="39"/>
      <c r="F106" s="8"/>
      <c r="G106" s="8"/>
      <c r="H106" s="8"/>
    </row>
    <row r="109" spans="1:16" ht="18" x14ac:dyDescent="0.25">
      <c r="A109" s="8"/>
      <c r="B109" s="103"/>
      <c r="C109" s="103"/>
      <c r="D109" s="103"/>
      <c r="E109" s="103"/>
      <c r="F109" s="103"/>
      <c r="G109" s="103"/>
      <c r="H109" s="2"/>
      <c r="I109" s="40"/>
      <c r="J109" s="40"/>
      <c r="K109" s="40"/>
    </row>
    <row r="110" spans="1:16" ht="18" x14ac:dyDescent="0.25">
      <c r="A110" s="4"/>
      <c r="B110" s="40"/>
      <c r="D110" s="51"/>
      <c r="E110" s="51"/>
      <c r="F110" s="51"/>
      <c r="G110" s="51"/>
      <c r="I110" s="40" t="s">
        <v>25</v>
      </c>
    </row>
    <row r="111" spans="1:16" x14ac:dyDescent="0.2">
      <c r="A111" s="4"/>
      <c r="D111" s="4"/>
      <c r="E111" s="4"/>
      <c r="F111" s="4"/>
      <c r="G111" s="4"/>
    </row>
    <row r="112" spans="1:16" x14ac:dyDescent="0.2">
      <c r="A112" s="4"/>
      <c r="B112" s="36"/>
      <c r="C112" s="41"/>
      <c r="D112" s="41"/>
      <c r="E112" s="50"/>
      <c r="F112" s="50"/>
      <c r="G112" s="50"/>
      <c r="I112" s="41" t="s">
        <v>17</v>
      </c>
      <c r="L112" s="41" t="s">
        <v>13</v>
      </c>
      <c r="M112" s="104" t="s">
        <v>18</v>
      </c>
      <c r="N112" s="104"/>
      <c r="O112" s="104"/>
      <c r="P112" s="41" t="s">
        <v>13</v>
      </c>
    </row>
    <row r="113" spans="1:16" x14ac:dyDescent="0.2">
      <c r="A113" s="4"/>
      <c r="C113" s="50"/>
      <c r="D113" s="52"/>
      <c r="E113" s="53"/>
      <c r="F113" s="52"/>
      <c r="G113" s="55"/>
      <c r="I113" s="41"/>
    </row>
    <row r="114" spans="1:16" x14ac:dyDescent="0.2">
      <c r="A114" s="4"/>
      <c r="B114" s="41"/>
      <c r="C114" s="50"/>
      <c r="D114" s="74"/>
      <c r="E114" s="53"/>
      <c r="F114" s="74"/>
      <c r="G114" s="55"/>
      <c r="I114" s="41" t="s">
        <v>19</v>
      </c>
      <c r="K114" s="42"/>
      <c r="L114" s="42">
        <f>12*G96/3</f>
        <v>10.4</v>
      </c>
      <c r="P114" s="42">
        <f>8*G96/3</f>
        <v>6.9333333333333336</v>
      </c>
    </row>
    <row r="115" spans="1:16" x14ac:dyDescent="0.2">
      <c r="A115" s="4"/>
      <c r="B115" s="41"/>
      <c r="C115" s="50"/>
      <c r="D115" s="74"/>
      <c r="E115" s="53"/>
      <c r="F115" s="74"/>
      <c r="G115" s="55"/>
      <c r="I115" s="41" t="s">
        <v>20</v>
      </c>
      <c r="L115" s="42">
        <f>18*L96/3</f>
        <v>14.399999999999999</v>
      </c>
      <c r="P115" s="42">
        <f>12*L96/3</f>
        <v>9.6</v>
      </c>
    </row>
    <row r="116" spans="1:16" x14ac:dyDescent="0.2">
      <c r="A116" s="4"/>
      <c r="B116" s="41"/>
      <c r="C116" s="50"/>
      <c r="D116" s="74"/>
      <c r="E116" s="53"/>
      <c r="F116" s="74"/>
      <c r="G116" s="55"/>
      <c r="I116" s="41" t="s">
        <v>21</v>
      </c>
      <c r="L116" s="42">
        <f>3.5*N96/3</f>
        <v>0.93333333333333346</v>
      </c>
      <c r="P116" s="42">
        <f>3.5*N96/3</f>
        <v>0.93333333333333346</v>
      </c>
    </row>
    <row r="117" spans="1:16" x14ac:dyDescent="0.2">
      <c r="A117" s="4"/>
      <c r="C117" s="50"/>
      <c r="D117" s="53"/>
      <c r="E117" s="53"/>
      <c r="F117" s="53"/>
      <c r="G117" s="55"/>
      <c r="P117" s="42"/>
    </row>
    <row r="118" spans="1:16" x14ac:dyDescent="0.2">
      <c r="A118" s="4"/>
      <c r="C118" s="50"/>
      <c r="D118" s="53"/>
      <c r="E118" s="53"/>
      <c r="F118" s="53"/>
      <c r="G118" s="55"/>
      <c r="I118" s="41"/>
      <c r="P118" s="42"/>
    </row>
    <row r="119" spans="1:16" x14ac:dyDescent="0.2">
      <c r="A119" s="4"/>
      <c r="C119" s="50"/>
      <c r="D119" s="53"/>
      <c r="E119" s="53"/>
      <c r="F119" s="53"/>
      <c r="G119" s="55"/>
      <c r="P119" s="42"/>
    </row>
    <row r="120" spans="1:16" x14ac:dyDescent="0.2">
      <c r="A120" s="4"/>
      <c r="C120" s="50"/>
      <c r="D120" s="53"/>
      <c r="E120" s="53"/>
      <c r="F120" s="53"/>
      <c r="G120" s="55"/>
      <c r="P120" s="42"/>
    </row>
    <row r="121" spans="1:16" ht="13.5" thickBot="1" x14ac:dyDescent="0.25">
      <c r="A121" s="4"/>
      <c r="C121" s="50"/>
      <c r="D121" s="53"/>
      <c r="E121" s="53"/>
      <c r="F121" s="53"/>
      <c r="G121" s="55"/>
      <c r="P121" s="42"/>
    </row>
    <row r="122" spans="1:16" ht="13.5" thickBot="1" x14ac:dyDescent="0.25">
      <c r="A122" s="4"/>
      <c r="B122" s="41"/>
      <c r="C122" s="50"/>
      <c r="D122" s="75"/>
      <c r="E122" s="69"/>
      <c r="F122" s="75"/>
      <c r="G122" s="55"/>
      <c r="I122" s="41" t="s">
        <v>22</v>
      </c>
      <c r="L122" s="29">
        <f>L114+L115+L116</f>
        <v>25.733333333333331</v>
      </c>
      <c r="P122" s="29">
        <f>SUM(P114:P116,)</f>
        <v>17.466666666666665</v>
      </c>
    </row>
    <row r="123" spans="1:16" x14ac:dyDescent="0.2">
      <c r="A123" s="4"/>
      <c r="C123" s="3"/>
      <c r="G123" s="4"/>
    </row>
    <row r="124" spans="1:16" x14ac:dyDescent="0.2">
      <c r="A124" s="4"/>
      <c r="C124" s="3"/>
      <c r="G124" s="4"/>
    </row>
    <row r="125" spans="1:16" x14ac:dyDescent="0.2">
      <c r="A125" s="4"/>
      <c r="C125" s="3"/>
      <c r="G125" s="4"/>
      <c r="I125" s="68"/>
    </row>
    <row r="126" spans="1:16" x14ac:dyDescent="0.2">
      <c r="A126" s="4"/>
      <c r="C126" s="3"/>
      <c r="G126" s="4"/>
    </row>
    <row r="127" spans="1:16" x14ac:dyDescent="0.2">
      <c r="A127" s="4"/>
      <c r="C127" s="3"/>
      <c r="G127" s="4"/>
    </row>
    <row r="128" spans="1:16" x14ac:dyDescent="0.2">
      <c r="A128" s="4"/>
      <c r="C128" s="3"/>
      <c r="G128" s="4"/>
    </row>
    <row r="129" spans="3:6" s="4" customFormat="1" x14ac:dyDescent="0.2">
      <c r="C129" s="3"/>
      <c r="D129" s="3"/>
      <c r="E129" s="3"/>
      <c r="F129" s="3"/>
    </row>
    <row r="130" spans="3:6" s="4" customFormat="1" x14ac:dyDescent="0.2">
      <c r="C130" s="3"/>
      <c r="D130" s="3"/>
      <c r="E130" s="3"/>
      <c r="F130" s="3"/>
    </row>
    <row r="131" spans="3:6" s="4" customFormat="1" x14ac:dyDescent="0.2">
      <c r="C131" s="3"/>
      <c r="D131" s="3"/>
      <c r="E131" s="3"/>
      <c r="F131" s="3"/>
    </row>
    <row r="132" spans="3:6" s="4" customFormat="1" x14ac:dyDescent="0.2">
      <c r="C132" s="3"/>
      <c r="D132" s="3"/>
      <c r="E132" s="3"/>
      <c r="F132" s="3"/>
    </row>
    <row r="133" spans="3:6" s="4" customFormat="1" x14ac:dyDescent="0.2">
      <c r="C133" s="3"/>
      <c r="D133" s="3"/>
      <c r="E133" s="3"/>
      <c r="F133" s="3"/>
    </row>
    <row r="134" spans="3:6" s="4" customFormat="1" x14ac:dyDescent="0.2">
      <c r="C134" s="3"/>
      <c r="D134" s="3"/>
      <c r="E134" s="3"/>
      <c r="F134" s="3"/>
    </row>
    <row r="135" spans="3:6" s="4" customFormat="1" x14ac:dyDescent="0.2">
      <c r="C135" s="3"/>
      <c r="D135" s="3"/>
      <c r="E135" s="3"/>
      <c r="F135" s="3"/>
    </row>
    <row r="136" spans="3:6" s="4" customFormat="1" x14ac:dyDescent="0.2">
      <c r="C136" s="3"/>
      <c r="D136" s="3"/>
      <c r="E136" s="3"/>
      <c r="F136" s="3"/>
    </row>
    <row r="137" spans="3:6" s="4" customFormat="1" x14ac:dyDescent="0.2">
      <c r="C137" s="3"/>
      <c r="D137" s="3"/>
      <c r="E137" s="3"/>
      <c r="F137" s="3"/>
    </row>
    <row r="138" spans="3:6" s="4" customFormat="1" x14ac:dyDescent="0.2">
      <c r="C138" s="3"/>
      <c r="D138" s="3"/>
      <c r="E138" s="3"/>
      <c r="F138" s="3"/>
    </row>
    <row r="139" spans="3:6" s="4" customFormat="1" x14ac:dyDescent="0.2">
      <c r="C139" s="3"/>
      <c r="D139" s="3"/>
      <c r="E139" s="3"/>
      <c r="F139" s="3"/>
    </row>
    <row r="140" spans="3:6" s="4" customFormat="1" x14ac:dyDescent="0.2">
      <c r="C140" s="3"/>
      <c r="D140" s="3"/>
      <c r="E140" s="3"/>
      <c r="F140" s="3"/>
    </row>
    <row r="141" spans="3:6" s="4" customFormat="1" x14ac:dyDescent="0.2">
      <c r="C141" s="3"/>
      <c r="D141" s="3"/>
      <c r="E141" s="3"/>
      <c r="F141" s="3"/>
    </row>
    <row r="142" spans="3:6" s="4" customFormat="1" x14ac:dyDescent="0.2">
      <c r="C142" s="3"/>
      <c r="D142" s="3"/>
      <c r="E142" s="3"/>
      <c r="F142" s="3"/>
    </row>
    <row r="143" spans="3:6" s="4" customFormat="1" x14ac:dyDescent="0.2">
      <c r="C143" s="3"/>
      <c r="D143" s="3"/>
      <c r="E143" s="3"/>
      <c r="F143" s="3"/>
    </row>
    <row r="144" spans="3:6" s="4" customFormat="1" x14ac:dyDescent="0.2">
      <c r="C144" s="3"/>
      <c r="D144" s="3"/>
      <c r="E144" s="3"/>
      <c r="F144" s="3"/>
    </row>
    <row r="145" spans="1:16" x14ac:dyDescent="0.2">
      <c r="A145" s="4"/>
      <c r="C145" s="3"/>
      <c r="G145" s="4"/>
    </row>
    <row r="146" spans="1:16" x14ac:dyDescent="0.2">
      <c r="A146" s="4"/>
      <c r="C146" s="3"/>
      <c r="G146" s="4"/>
    </row>
    <row r="147" spans="1:16" x14ac:dyDescent="0.2">
      <c r="A147" s="4"/>
      <c r="C147" s="3"/>
      <c r="G147" s="4"/>
    </row>
    <row r="148" spans="1:16" x14ac:dyDescent="0.2">
      <c r="A148" s="4"/>
      <c r="C148" s="3"/>
      <c r="G148" s="4"/>
    </row>
    <row r="149" spans="1:16" x14ac:dyDescent="0.2">
      <c r="A149" s="4"/>
      <c r="C149" s="3"/>
      <c r="G149" s="4"/>
    </row>
    <row r="150" spans="1:16" x14ac:dyDescent="0.2">
      <c r="A150" s="4"/>
      <c r="C150" s="3"/>
      <c r="G150" s="4"/>
    </row>
    <row r="151" spans="1:16" x14ac:dyDescent="0.2">
      <c r="A151" s="4"/>
      <c r="C151" s="3"/>
      <c r="G151" s="4"/>
    </row>
    <row r="152" spans="1:16" x14ac:dyDescent="0.2">
      <c r="A152" s="4"/>
      <c r="C152" s="3"/>
      <c r="G152" s="4"/>
    </row>
    <row r="153" spans="1:16" x14ac:dyDescent="0.2">
      <c r="A153" s="4"/>
      <c r="C153" s="3"/>
      <c r="G153" s="4"/>
    </row>
    <row r="154" spans="1:16" x14ac:dyDescent="0.2">
      <c r="A154" s="4"/>
      <c r="C154" s="3"/>
      <c r="G154" s="4"/>
      <c r="H154" s="43"/>
      <c r="I154" s="43"/>
      <c r="J154" s="43"/>
      <c r="K154" s="43"/>
      <c r="L154" s="43"/>
      <c r="M154" s="43"/>
      <c r="N154" s="43"/>
      <c r="O154" s="43"/>
      <c r="P154" s="43"/>
    </row>
    <row r="155" spans="1:16" x14ac:dyDescent="0.2">
      <c r="A155" s="4"/>
      <c r="C155" s="3"/>
      <c r="G155" s="4"/>
    </row>
  </sheetData>
  <sheetProtection algorithmName="SHA-512" hashValue="fQOvO0+mudT/fJp7pdYHsYcaL4BF8YzqFIE+ZyQVqGNJ7ejUWvq4qg+tAT+gkMEcYKHxO8RUjZozmp7oKkt+nQ==" saltValue="paU2cFhXEEpsG48TJ5nZ/Q==" spinCount="100000" sheet="1" objects="1" scenarios="1"/>
  <mergeCells count="24">
    <mergeCell ref="B102:H102"/>
    <mergeCell ref="F9:G9"/>
    <mergeCell ref="C9:C10"/>
    <mergeCell ref="C103:E103"/>
    <mergeCell ref="J9:J10"/>
    <mergeCell ref="B2:D2"/>
    <mergeCell ref="C4:E4"/>
    <mergeCell ref="C5:E5"/>
    <mergeCell ref="C6:E6"/>
    <mergeCell ref="O9:P9"/>
    <mergeCell ref="M9:N9"/>
    <mergeCell ref="A9:A10"/>
    <mergeCell ref="B9:B10"/>
    <mergeCell ref="H8:N8"/>
    <mergeCell ref="D8:G8"/>
    <mergeCell ref="H9:I9"/>
    <mergeCell ref="K9:L9"/>
    <mergeCell ref="D9:D10"/>
    <mergeCell ref="E9:E10"/>
    <mergeCell ref="B109:D109"/>
    <mergeCell ref="E109:G109"/>
    <mergeCell ref="M112:O112"/>
    <mergeCell ref="C104:E104"/>
    <mergeCell ref="C105:E105"/>
  </mergeCells>
  <phoneticPr fontId="0" type="noConversion"/>
  <printOptions horizontalCentered="1"/>
  <pageMargins left="0.39370078740157483" right="0.39370078740157483" top="0.35433070866141736" bottom="0.39370078740157483" header="0.11811023622047245" footer="0.11811023622047245"/>
  <pageSetup paperSize="9" scale="78" fitToHeight="0" orientation="landscape" verticalDpi="300" r:id="rId1"/>
  <headerFooter alignWithMargins="0">
    <oddHeader>&amp;CAMS Niederösterreich</oddHeader>
    <oddFooter>&amp;R&amp;P</oddFooter>
  </headerFooter>
  <rowBreaks count="2" manualBreakCount="2">
    <brk id="101" max="15" man="1"/>
    <brk id="106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44D3-EB35-4604-A5B9-8D056386957F}">
  <dimension ref="A1:E48"/>
  <sheetViews>
    <sheetView workbookViewId="0">
      <selection activeCell="C47" sqref="C47"/>
    </sheetView>
  </sheetViews>
  <sheetFormatPr baseColWidth="10" defaultRowHeight="12.75" x14ac:dyDescent="0.2"/>
  <cols>
    <col min="1" max="1" width="27.140625" style="80" customWidth="1"/>
    <col min="2" max="2" width="23.140625" style="80" customWidth="1"/>
    <col min="3" max="3" width="16.28515625" style="80" customWidth="1"/>
    <col min="4" max="5" width="17.42578125" style="80" customWidth="1"/>
    <col min="6" max="6" width="10.140625" style="80" customWidth="1"/>
    <col min="7" max="16384" width="11.42578125" style="80"/>
  </cols>
  <sheetData>
    <row r="1" spans="1:5" ht="15.75" x14ac:dyDescent="0.25">
      <c r="A1" s="133" t="s">
        <v>43</v>
      </c>
      <c r="B1" s="133"/>
      <c r="C1" s="133"/>
      <c r="D1" s="133"/>
      <c r="E1" s="133"/>
    </row>
    <row r="2" spans="1:5" ht="25.5" customHeight="1" x14ac:dyDescent="0.25">
      <c r="D2" s="81"/>
      <c r="E2" s="82" t="s">
        <v>51</v>
      </c>
    </row>
    <row r="3" spans="1:5" x14ac:dyDescent="0.2">
      <c r="E3" s="82"/>
    </row>
    <row r="4" spans="1:5" ht="15.75" x14ac:dyDescent="0.25">
      <c r="E4" s="83"/>
    </row>
    <row r="5" spans="1:5" ht="15.75" x14ac:dyDescent="0.25">
      <c r="A5" s="84" t="s">
        <v>37</v>
      </c>
      <c r="B5" s="85"/>
      <c r="E5" s="83"/>
    </row>
    <row r="7" spans="1:5" x14ac:dyDescent="0.2">
      <c r="A7" s="86" t="s">
        <v>40</v>
      </c>
      <c r="B7" s="97">
        <f>+(A10*B10+A11*B11+A12*B12+A13*B13)/(B10+B11+B12+B13)</f>
        <v>2.6</v>
      </c>
    </row>
    <row r="8" spans="1:5" x14ac:dyDescent="0.2">
      <c r="B8" s="98"/>
    </row>
    <row r="9" spans="1:5" x14ac:dyDescent="0.2">
      <c r="A9" s="88" t="s">
        <v>13</v>
      </c>
      <c r="B9" s="99" t="s">
        <v>38</v>
      </c>
    </row>
    <row r="10" spans="1:5" x14ac:dyDescent="0.2">
      <c r="A10" s="89">
        <v>3</v>
      </c>
      <c r="B10" s="100">
        <f>SUMIF('TR-Profile'!$F$11:$F$95,A10,'TR-Profile'!$O$11:$O$95)</f>
        <v>150</v>
      </c>
    </row>
    <row r="11" spans="1:5" x14ac:dyDescent="0.2">
      <c r="A11" s="89">
        <v>2</v>
      </c>
      <c r="B11" s="100">
        <f>SUMIF('TR-Profile'!$F$11:$F$95,A11,'TR-Profile'!$O$11:$O$95)</f>
        <v>100</v>
      </c>
    </row>
    <row r="12" spans="1:5" x14ac:dyDescent="0.2">
      <c r="A12" s="89">
        <v>1</v>
      </c>
      <c r="B12" s="100">
        <f>SUMIF('TR-Profile'!$F$11:$F$95,A12,'TR-Profile'!$O$11:$O$95)</f>
        <v>0</v>
      </c>
    </row>
    <row r="13" spans="1:5" x14ac:dyDescent="0.2">
      <c r="A13" s="89">
        <v>0</v>
      </c>
      <c r="B13" s="100">
        <f>SUMIF('TR-Profile'!$F$11:$F$95,A13,'TR-Profile'!$O$11:$O$95)</f>
        <v>0</v>
      </c>
    </row>
    <row r="14" spans="1:5" x14ac:dyDescent="0.2">
      <c r="A14" s="91" t="s">
        <v>22</v>
      </c>
      <c r="B14" s="90">
        <f>+SUM(B10:B13)</f>
        <v>250</v>
      </c>
    </row>
    <row r="17" spans="1:4" x14ac:dyDescent="0.2">
      <c r="A17" s="84" t="s">
        <v>39</v>
      </c>
      <c r="B17" s="85"/>
    </row>
    <row r="18" spans="1:4" x14ac:dyDescent="0.2">
      <c r="B18" s="87"/>
    </row>
    <row r="19" spans="1:4" x14ac:dyDescent="0.2">
      <c r="A19" s="86" t="s">
        <v>49</v>
      </c>
      <c r="B19" s="97">
        <f>(A22*B22/$B$28)+(A23*B23/$B$28)+(A24*B24/$B$28)+(A25*B25/$B$28)+(A26*B26/$B$28)+(A27*B27/$B$28)</f>
        <v>2.4</v>
      </c>
    </row>
    <row r="20" spans="1:4" x14ac:dyDescent="0.2">
      <c r="B20" s="98"/>
    </row>
    <row r="21" spans="1:4" x14ac:dyDescent="0.2">
      <c r="A21" s="88" t="s">
        <v>13</v>
      </c>
      <c r="B21" s="99" t="s">
        <v>38</v>
      </c>
      <c r="C21" s="88" t="s">
        <v>41</v>
      </c>
      <c r="D21" s="88" t="s">
        <v>42</v>
      </c>
    </row>
    <row r="22" spans="1:4" x14ac:dyDescent="0.2">
      <c r="A22" s="89">
        <v>3</v>
      </c>
      <c r="B22" s="100">
        <f>SUMIF('TR-Profile'!$K$11:$K$95,A22,'TR-Profile'!$O$11:$O$95)</f>
        <v>100</v>
      </c>
      <c r="C22" s="100">
        <f>+IF($B$30&lt;=B27+B26+B25+B24+B23,0,IF($B$30&gt;(B22+B23+B24+B25+B26+B27),B22,$B$30-B23-B24-B25-B26-B27))</f>
        <v>0</v>
      </c>
      <c r="D22" s="90">
        <f t="shared" ref="D22:D24" si="0">+B22-C22</f>
        <v>100</v>
      </c>
    </row>
    <row r="23" spans="1:4" x14ac:dyDescent="0.2">
      <c r="A23" s="89">
        <v>2.25</v>
      </c>
      <c r="B23" s="100">
        <f>SUMIF('TR-Profile'!$K$11:$K$95,A23,'TR-Profile'!$O$11:$O$95)</f>
        <v>0</v>
      </c>
      <c r="C23" s="100">
        <f>+IF($B$30&lt;=B27+B26+B25+B24,0,IF($B$30&gt;(B23+B24+B25+B26+B27),B23,$B$30-B24-B25-B26-B27))</f>
        <v>0</v>
      </c>
      <c r="D23" s="90">
        <f t="shared" si="0"/>
        <v>0</v>
      </c>
    </row>
    <row r="24" spans="1:4" x14ac:dyDescent="0.2">
      <c r="A24" s="89">
        <v>2</v>
      </c>
      <c r="B24" s="100">
        <f>SUMIF('TR-Profile'!$K$11:$K$95,A24,'TR-Profile'!$O$11:$O$95)</f>
        <v>150</v>
      </c>
      <c r="C24" s="100">
        <f>+IF($B$30&lt;=B27+B26+B25,0,IF($B$30&gt;(B24+B25+B26+B27),B24,$B$30-B25-B26-B27))</f>
        <v>50</v>
      </c>
      <c r="D24" s="90">
        <f t="shared" si="0"/>
        <v>100</v>
      </c>
    </row>
    <row r="25" spans="1:4" x14ac:dyDescent="0.2">
      <c r="A25" s="89">
        <v>1.5</v>
      </c>
      <c r="B25" s="100">
        <f>SUMIF('TR-Profile'!$K$11:$K$95,A25,'TR-Profile'!$O$11:$O$95)</f>
        <v>0</v>
      </c>
      <c r="C25" s="100">
        <f>+IF($B$30&lt;=B27+B26,0,IF($B$30&gt;(B25+B26+B27),B25,$B$30-B26-B27))</f>
        <v>0</v>
      </c>
      <c r="D25" s="90">
        <f>+B25-C25</f>
        <v>0</v>
      </c>
    </row>
    <row r="26" spans="1:4" x14ac:dyDescent="0.2">
      <c r="A26" s="89">
        <v>1</v>
      </c>
      <c r="B26" s="100">
        <f>SUMIF('TR-Profile'!$K$11:$K$95,A26,'TR-Profile'!$O$11:$O$95)</f>
        <v>0</v>
      </c>
      <c r="C26" s="100">
        <f>+IF($B$30&lt;=B27,0,IF($B$30&gt;(B26+B27),B26,$B$30-B27))</f>
        <v>0</v>
      </c>
      <c r="D26" s="90">
        <f t="shared" ref="D26:D27" si="1">+B26-C26</f>
        <v>0</v>
      </c>
    </row>
    <row r="27" spans="1:4" x14ac:dyDescent="0.2">
      <c r="A27" s="70">
        <v>0</v>
      </c>
      <c r="B27" s="100">
        <f>SUMIF('TR-Profile'!$K$11:$K$95,A27,'TR-Profile'!$O$11:$O$95)</f>
        <v>0</v>
      </c>
      <c r="C27" s="100">
        <f>IF(B27&gt;$B$30,B30,B27)</f>
        <v>0</v>
      </c>
      <c r="D27" s="90">
        <f t="shared" si="1"/>
        <v>0</v>
      </c>
    </row>
    <row r="28" spans="1:4" x14ac:dyDescent="0.2">
      <c r="A28" s="91" t="s">
        <v>22</v>
      </c>
      <c r="B28" s="90">
        <f>+SUM(B22:B27)</f>
        <v>250</v>
      </c>
      <c r="C28" s="90">
        <f>+SUM(C22:C27)</f>
        <v>50</v>
      </c>
      <c r="D28" s="90">
        <f>+SUM(D22:D27)</f>
        <v>200</v>
      </c>
    </row>
    <row r="29" spans="1:4" x14ac:dyDescent="0.2">
      <c r="A29" s="91" t="s">
        <v>54</v>
      </c>
      <c r="B29" s="92">
        <v>0.2</v>
      </c>
      <c r="C29" s="80" t="s">
        <v>44</v>
      </c>
    </row>
    <row r="30" spans="1:4" x14ac:dyDescent="0.2">
      <c r="A30" s="91" t="s">
        <v>55</v>
      </c>
      <c r="B30" s="100">
        <f>+(B22+B23+B24+B25+B26+B27)*B29</f>
        <v>50</v>
      </c>
    </row>
    <row r="32" spans="1:4" x14ac:dyDescent="0.2">
      <c r="A32" s="84" t="s">
        <v>50</v>
      </c>
    </row>
    <row r="34" spans="1:5" x14ac:dyDescent="0.2">
      <c r="A34" s="86" t="s">
        <v>40</v>
      </c>
      <c r="B34" s="97">
        <f>A37*B37/$B$41+A38*B38/$B$41+A39*B39/$B$41+A40*B40/$B$41</f>
        <v>0.8</v>
      </c>
    </row>
    <row r="35" spans="1:5" x14ac:dyDescent="0.2">
      <c r="B35" s="98"/>
    </row>
    <row r="36" spans="1:5" x14ac:dyDescent="0.2">
      <c r="A36" s="88" t="s">
        <v>13</v>
      </c>
      <c r="B36" s="99" t="s">
        <v>38</v>
      </c>
    </row>
    <row r="37" spans="1:5" x14ac:dyDescent="0.2">
      <c r="A37" s="89">
        <v>3</v>
      </c>
      <c r="B37" s="100">
        <f>SUMIF('TR-Profile'!M11:M94,A37,'TR-Profile'!O11:O95)</f>
        <v>0</v>
      </c>
    </row>
    <row r="38" spans="1:5" x14ac:dyDescent="0.2">
      <c r="A38" s="89">
        <v>2</v>
      </c>
      <c r="B38" s="100">
        <f>SUMIF('TR-Profile'!M11:M95,A38,'TR-Profile'!O11:O95)</f>
        <v>100</v>
      </c>
    </row>
    <row r="39" spans="1:5" x14ac:dyDescent="0.2">
      <c r="A39" s="89">
        <v>1</v>
      </c>
      <c r="B39" s="100">
        <f>SUMIF('TR-Profile'!M11:M95,A39,'TR-Profile'!O11:O95)</f>
        <v>0</v>
      </c>
    </row>
    <row r="40" spans="1:5" x14ac:dyDescent="0.2">
      <c r="A40" s="89">
        <v>0</v>
      </c>
      <c r="B40" s="100">
        <f>SUMIF('TR-Profile'!M11:M95,A40,'TR-Profile'!O11:O95)</f>
        <v>150</v>
      </c>
    </row>
    <row r="41" spans="1:5" x14ac:dyDescent="0.2">
      <c r="A41" s="91" t="s">
        <v>22</v>
      </c>
      <c r="B41" s="90">
        <f>+SUM(B37:B40)</f>
        <v>250</v>
      </c>
    </row>
    <row r="42" spans="1:5" x14ac:dyDescent="0.2">
      <c r="D42" s="86"/>
      <c r="E42" s="86"/>
    </row>
    <row r="44" spans="1:5" s="95" customFormat="1" ht="51" x14ac:dyDescent="0.2">
      <c r="A44" s="93"/>
      <c r="B44" s="94" t="s">
        <v>13</v>
      </c>
      <c r="C44" s="94" t="s">
        <v>52</v>
      </c>
      <c r="D44" s="94" t="s">
        <v>45</v>
      </c>
      <c r="E44" s="94" t="s">
        <v>46</v>
      </c>
    </row>
    <row r="45" spans="1:5" x14ac:dyDescent="0.2">
      <c r="A45" s="89" t="s">
        <v>12</v>
      </c>
      <c r="B45" s="101">
        <f>+B7</f>
        <v>2.6</v>
      </c>
      <c r="C45" s="96">
        <f>B45</f>
        <v>2.6</v>
      </c>
      <c r="D45" s="101">
        <f>12*C45/3</f>
        <v>10.4</v>
      </c>
      <c r="E45" s="101">
        <f>8*C45/3</f>
        <v>6.9333333333333336</v>
      </c>
    </row>
    <row r="46" spans="1:5" x14ac:dyDescent="0.2">
      <c r="A46" s="89" t="s">
        <v>39</v>
      </c>
      <c r="B46" s="101">
        <f>+B19</f>
        <v>2.4</v>
      </c>
      <c r="C46" s="96">
        <f>A22*D22/$D$28+A23*D23/$D$28+A24*D24/$D$28+A25*D25/$D$28+A26*D26/$D$28+A27*D27/$D$28</f>
        <v>2.5</v>
      </c>
      <c r="D46" s="101">
        <f>18*C46/3</f>
        <v>15</v>
      </c>
      <c r="E46" s="101">
        <f>12*C46/3</f>
        <v>10</v>
      </c>
    </row>
    <row r="47" spans="1:5" x14ac:dyDescent="0.2">
      <c r="A47" s="89" t="s">
        <v>47</v>
      </c>
      <c r="B47" s="101">
        <f>B34</f>
        <v>0.8</v>
      </c>
      <c r="C47" s="96">
        <f>'TR-Profile'!N96</f>
        <v>0.8</v>
      </c>
      <c r="D47" s="101">
        <f>3.5*C47/3</f>
        <v>0.93333333333333346</v>
      </c>
      <c r="E47" s="101">
        <f>3.5*C47/3</f>
        <v>0.93333333333333346</v>
      </c>
    </row>
    <row r="48" spans="1:5" x14ac:dyDescent="0.2">
      <c r="A48" s="89" t="s">
        <v>48</v>
      </c>
      <c r="B48" s="89"/>
      <c r="C48" s="89"/>
      <c r="D48" s="102">
        <f>SUM(D45:D46)</f>
        <v>25.4</v>
      </c>
      <c r="E48" s="102">
        <f>SUM(E45:E46)</f>
        <v>16.933333333333334</v>
      </c>
    </row>
  </sheetData>
  <sheetProtection insertRows="0" deleteRows="0" selectLockedCells="1" sort="0"/>
  <mergeCells count="1">
    <mergeCell ref="A1:E1"/>
  </mergeCells>
  <pageMargins left="0.78740157499999996" right="0.78740157499999996" top="0.984251969" bottom="0.984251969" header="0.4921259845" footer="0.4921259845"/>
  <pageSetup paperSize="9" orientation="portrait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TR-Profile</vt:lpstr>
      <vt:lpstr>Berechnung</vt:lpstr>
      <vt:lpstr>'TR-Profile'!Druckbereich</vt:lpstr>
    </vt:vector>
  </TitlesOfParts>
  <Company>Arbeitsmarktservice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hovorka-prendtner</dc:creator>
  <cp:lastModifiedBy>Wolfgang Verhounig</cp:lastModifiedBy>
  <cp:lastPrinted>2022-01-04T14:35:35Z</cp:lastPrinted>
  <dcterms:created xsi:type="dcterms:W3CDTF">2004-05-21T10:55:53Z</dcterms:created>
  <dcterms:modified xsi:type="dcterms:W3CDTF">2026-08-12T11:37:53Z</dcterms:modified>
</cp:coreProperties>
</file>