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585" yWindow="65521" windowWidth="12660" windowHeight="11760" tabRatio="793" activeTab="0"/>
  </bookViews>
  <sheets>
    <sheet name="Deckblatt" sheetId="1" r:id="rId1"/>
    <sheet name="Zeitplan" sheetId="2" r:id="rId2"/>
    <sheet name="Personalkosten" sheetId="3" r:id="rId3"/>
    <sheet name="Sachkosten" sheetId="4" r:id="rId4"/>
    <sheet name="Gemein+Nebenkosten_Erlöse" sheetId="5" r:id="rId5"/>
    <sheet name="Durchführungsbericht" sheetId="6" r:id="rId6"/>
    <sheet name="Kosten_gesamt" sheetId="7" r:id="rId7"/>
    <sheet name="Unterschrift" sheetId="8" r:id="rId8"/>
    <sheet name="Erläuterungen" sheetId="9" r:id="rId9"/>
  </sheets>
  <definedNames>
    <definedName name="Anzahl_Wochen" localSheetId="1">'Zeitplan'!$G$37</definedName>
    <definedName name="AuswahlSamstag" localSheetId="1">'Zeitplan'!$C$37</definedName>
    <definedName name="Bewerber">'Deckblatt'!$C$32</definedName>
    <definedName name="_xlnm.Print_Area" localSheetId="5">'Durchführungsbericht'!$B$1:$L$19</definedName>
    <definedName name="_xlnm.Print_Area" localSheetId="8">'Erläuterungen'!$A$2:$H$452</definedName>
    <definedName name="_xlnm.Print_Area" localSheetId="4">'Gemein+Nebenkosten_Erlöse'!$A$1:$I$44</definedName>
    <definedName name="_xlnm.Print_Area" localSheetId="6">'Kosten_gesamt'!$A$1:$H$66</definedName>
    <definedName name="_xlnm.Print_Area" localSheetId="2">'Personalkosten'!$A$2:$M$60</definedName>
    <definedName name="_xlnm.Print_Area" localSheetId="3">'Sachkosten'!$A$1:$I$84</definedName>
    <definedName name="_xlnm.Print_Area" localSheetId="7">'Unterschrift'!$A$1:$I$44</definedName>
    <definedName name="_xlnm.Print_Area" localSheetId="1">'Zeitplan'!$A$1:$M$231</definedName>
    <definedName name="Erl_Allgemeines">'Erläuterungen'!$I$35</definedName>
    <definedName name="Erl_Deckblatt">'Erläuterungen'!$I$69</definedName>
    <definedName name="Erl_Durchführungsbericht">'Erläuterungen'!$I$426</definedName>
    <definedName name="Erl_Gemein_Nebenkosten_Erlöse">'Erläuterungen'!$I$405</definedName>
    <definedName name="Erl_Kosten_gesamt">'Erläuterungen'!$I$439</definedName>
    <definedName name="Erl_Personalkosten">'Erläuterungen'!$I$196</definedName>
    <definedName name="Erl_Sachkosten">'Erläuterungen'!$I$360</definedName>
    <definedName name="Erl_Unterschrift">'Erläuterungen'!$I$449</definedName>
    <definedName name="Erl_Zeitplan">'Erläuterungen'!$I$107</definedName>
    <definedName name="ListeSachkosten">'Kosten_gesamt'!$A$23:$A$36</definedName>
    <definedName name="Massnahme">'Deckblatt'!$B$21</definedName>
    <definedName name="MassnahmeBeginn">'Deckblatt'!$D$59</definedName>
    <definedName name="MassnahmeEnde">'Deckblatt'!$I$59</definedName>
    <definedName name="Name___Firma">'Deckblatt'!$C$32</definedName>
    <definedName name="Para_Feiertage">'Zeitplan'!$AA$45:$AA$236</definedName>
    <definedName name="PKErrLNK">'Personalkosten'!$V$18:$V$57</definedName>
  </definedNames>
  <calcPr fullCalcOnLoad="1"/>
</workbook>
</file>

<file path=xl/comments2.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4.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<sst xmlns="http://schemas.openxmlformats.org/spreadsheetml/2006/main" count="817" uniqueCount="540">
  <si>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</si>
  <si>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</si>
  <si>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</si>
  <si>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</si>
  <si>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</si>
  <si>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Im Durchführungsbericht sind</t>
  </si>
  <si>
    <t>Durchführungsbericht</t>
  </si>
  <si>
    <t>hinzufügen.</t>
  </si>
  <si>
    <t>Verwenden Sie in diesem Falle ein Extrablatt oder -dokument, das Sie zu den Abrechnungsunterlagen</t>
  </si>
  <si>
    <t xml:space="preserve">abgeschnitten. Wenn Sie mehr einfügen, so ist das am Ausdruck bzw. Bildschirm nicht mehr sichtbar. </t>
  </si>
  <si>
    <t>darzustellen.</t>
  </si>
  <si>
    <t>Wenn Sie die Endabrechnung auf dem Postweg senden, dann muss das Formular hier von einer</t>
  </si>
  <si>
    <t>zeichnungsberechtigten Person handschriftlich gezeichnet und mit einer Stampiglie versehen werden.</t>
  </si>
  <si>
    <t xml:space="preserve">Durch die elektronische Übermittlung ist die Rechtsgültigkeit hergestellt.
</t>
  </si>
  <si>
    <t>Schicken Sie das Formular über das eAMS-Konto, so müssen Sie es nicht unterzeichnen und abstempeln.</t>
  </si>
  <si>
    <t xml:space="preserve">MS GruppentrainerInnen (lt. Blatt Personalkosten): </t>
  </si>
  <si>
    <t>Einreichung per Post</t>
  </si>
  <si>
    <t>Elektronische Einreichung</t>
  </si>
  <si>
    <t xml:space="preserve">Ihre Abrechnung gilt nur dann als vollständig eingebracht und wird vom AMS weiter bearbeitet, wenn dieses </t>
  </si>
  <si>
    <t xml:space="preserve">Bitte reichen Sie bei einer postalischen Übermittlung alle zu dieser Abrechnung gehörigen Teile </t>
  </si>
  <si>
    <t>zusammengeheftet (kopierfähig) ein!</t>
  </si>
  <si>
    <r>
      <t xml:space="preserve">Positionen plausibilisieren, zusammen </t>
    </r>
    <r>
      <rPr>
        <b/>
        <sz val="9"/>
        <rFont val="Arial"/>
        <family val="2"/>
      </rPr>
      <t>rechtzeitig</t>
    </r>
    <r>
      <rPr>
        <sz val="9"/>
        <rFont val="Arial"/>
        <family val="2"/>
      </rPr>
      <t xml:space="preserve"> dem AMS übermittelt wird.</t>
    </r>
  </si>
  <si>
    <t>Prüfsumme: MS Gesamt (lt. Blatt Personalkosten)</t>
  </si>
  <si>
    <t xml:space="preserve">ausgefüllt wurden (Indikatormeldung rot). Die Bearbeitung des Formulars kann auch beendet werden, </t>
  </si>
  <si>
    <t>ohne dass diese Daten übereinstimmen.</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</si>
  <si>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</si>
  <si>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</si>
  <si>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</si>
  <si>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</si>
  <si>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 Anzahl der Maßnahmenstunden ist bei traditionellen Maßnahmen ident mit der Anzahl der Unterrichts-</t>
  </si>
  <si>
    <t xml:space="preserve">einheiten, die ein/e TeilnehmerIn benötigt, um an der Maßnahme von Anfang bis zum Ende teilzunehmen. </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</si>
  <si>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</si>
  <si>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</si>
  <si>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</si>
  <si>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</si>
  <si>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erscheint beim Verlassen der Zelle eine Fehlermeldung. Wählen Sie immer "Abbrechen", um den Inhalt der </t>
  </si>
  <si>
    <t>Zelle zu löschen! Danach kann ein neuer Wert eingetragen werden.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</si>
  <si>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</si>
  <si>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</si>
  <si>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</si>
  <si>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einzutragen (auch Teilzeit-Dienstverhältnisse). Darunter ist nicht nur die Zeit zu verstehen, die der Dienst-</t>
  </si>
  <si>
    <t>nehmer in dieser spezifischen Maßnahme leistet, sondern generell die Zeit, die er pro Woche seinem Arbeit-</t>
  </si>
  <si>
    <t>geber zur Verfügung steht.</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</si>
  <si>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</si>
  <si>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</si>
  <si>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</si>
  <si>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</si>
  <si>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</si>
  <si>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</si>
  <si>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</si>
  <si>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</si>
  <si>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</si>
  <si>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t xml:space="preserve">Rahmen der Planung können alle Werkvertragnehmer in Summe erfasst werden, vorausgesetzt, es wird  </t>
  </si>
  <si>
    <t xml:space="preserve">allen das selbe Honorar bezahlt. Bei unterschiedlichen Honorarhöhen ist eine entsprechende Anzahl von </t>
  </si>
  <si>
    <t xml:space="preserve">Er beinhaltet Nettohonorar, DG-Beitrag zur Sozialversicherung, USt. (sofern nicht vorsteuerabzugsberechtigt) </t>
  </si>
  <si>
    <t>und sonstige Pflichtabgaben und -beiträge.</t>
  </si>
  <si>
    <r>
      <t xml:space="preserve">Die Summen werden aufgrund der Angaben in den Tabellen automatisch errechnet und zum Teil auf das </t>
    </r>
  </si>
  <si>
    <t>Blatt "Kosten_gesamt" übertragen.</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</si>
  <si>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</si>
  <si>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</si>
  <si>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</si>
  <si>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</si>
  <si>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</si>
  <si>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</si>
  <si>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Eine Bezeichnung für die Maschine oder sonstige Schulungsgeräte, für die eine Maschinenstunden-</t>
  </si>
  <si>
    <t xml:space="preserve">pauschale verrechnet wird, ist einzutragen. Eine Kumulierung mehrerer Geräte in einer Bearbeitungszeile ist </t>
  </si>
  <si>
    <t>nur dann zulässig, wenn die Kostenbasis für die Berechnung des Maschinenstundenpauschalsatzes die</t>
  </si>
  <si>
    <t xml:space="preserve"> gleiche ist.</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</si>
  <si>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</si>
  <si>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</si>
  <si>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</si>
  <si>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</si>
  <si>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</si>
  <si>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Bieter/Schulungsträger</t>
  </si>
  <si>
    <t>Bezeichnung des Bieters/Schulungsträgers</t>
  </si>
  <si>
    <t>Maßnahmenbeginn/-ende</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</si>
  <si>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</si>
  <si>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</si>
  <si>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</si>
  <si>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</si>
  <si>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</si>
  <si>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</si>
  <si>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</si>
  <si>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</si>
  <si>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</si>
  <si>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</si>
  <si>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Hier ist die Anzahl der im Rahmen dieser Maßnahme geplanten/geleisteten Maßnahmenstunden einzutragen.</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</si>
  <si>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</si>
  <si>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</si>
  <si>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</si>
  <si>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</si>
  <si>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</si>
  <si>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</si>
  <si>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</si>
  <si>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</si>
  <si>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</si>
  <si>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</si>
  <si>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</si>
  <si>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</si>
  <si>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</si>
  <si>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</si>
  <si>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</si>
  <si>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</si>
  <si>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</si>
  <si>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</si>
  <si>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</si>
  <si>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</si>
  <si>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Dieses Feld übernimmt die entsprechenden Daten aus dem Blatt "Personalkosten", sobald dieses ausgefüllt </t>
  </si>
  <si>
    <t xml:space="preserve">Auf diesem Bearbeitungsblatt sind die Personalkosten im Detail aufzuschlüsseln. Es gibt eigene </t>
  </si>
  <si>
    <t>MaßnahmenteilnehmerInnen arbeiten.</t>
  </si>
  <si>
    <t xml:space="preserve">Hier sind alle Personen zu erfassen, die auf Basis von Werkverträgen in Maßnahmen beschäftigt sind. Im  </t>
  </si>
  <si>
    <t>Bearbeitungszeilen anzulegen.</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</si>
  <si>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</si>
  <si>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</si>
  <si>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</si>
  <si>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</si>
  <si>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</si>
  <si>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</si>
  <si>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</si>
  <si>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</si>
  <si>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</si>
  <si>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</si>
  <si>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</si>
  <si>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</si>
  <si>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</si>
  <si>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</si>
  <si>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</si>
  <si>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</si>
  <si>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</si>
  <si>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</si>
  <si>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</si>
  <si>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</si>
  <si>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</si>
  <si>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</si>
  <si>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</si>
  <si>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Kostenbeteiligung Dritter / Erlöse:</t>
  </si>
  <si>
    <t>Telefon:</t>
  </si>
  <si>
    <t>E-Mail:</t>
  </si>
  <si>
    <t>Adresse:</t>
  </si>
  <si>
    <t>Kontaktperson:</t>
  </si>
  <si>
    <t>Fax:</t>
  </si>
  <si>
    <t>Ihre Zahl:</t>
  </si>
  <si>
    <t>Bankverbindung:</t>
  </si>
  <si>
    <t>Geldinstitut:</t>
  </si>
  <si>
    <t>Bankleitzahl:</t>
  </si>
  <si>
    <t>Kontonummer:</t>
  </si>
  <si>
    <t>lautend auf:</t>
  </si>
  <si>
    <t>Maßnahmenort:</t>
  </si>
  <si>
    <t>RGS:</t>
  </si>
  <si>
    <t>Durchführungszeitraum / Maßnahmendauer:</t>
  </si>
  <si>
    <t xml:space="preserve">Maßnahmenbeginn: </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</si>
  <si>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</si>
  <si>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</si>
  <si>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</si>
  <si>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</si>
  <si>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</si>
  <si>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</si>
  <si>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</si>
  <si>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</si>
  <si>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</si>
  <si>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</si>
  <si>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</si>
  <si>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</si>
  <si>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</si>
  <si>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</si>
  <si>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</si>
  <si>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</si>
  <si>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</si>
  <si>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</si>
  <si>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</si>
  <si>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</si>
  <si>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</si>
  <si>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</si>
  <si>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</si>
  <si>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</si>
  <si>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</si>
  <si>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</si>
  <si>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</si>
  <si>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</si>
  <si>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</si>
  <si>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</si>
  <si>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</si>
  <si>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</si>
  <si>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</si>
  <si>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</si>
  <si>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</si>
  <si>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</si>
  <si>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</si>
  <si>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</si>
  <si>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</si>
  <si>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</si>
  <si>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</si>
  <si>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</si>
  <si>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</si>
  <si>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</si>
  <si>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</si>
  <si>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</si>
  <si>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</si>
  <si>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</si>
  <si>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</si>
  <si>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</si>
  <si>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</si>
  <si>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</si>
  <si>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</si>
  <si>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</si>
  <si>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</si>
  <si>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</si>
  <si>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</si>
  <si>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</si>
  <si>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</si>
  <si>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</si>
  <si>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</si>
  <si>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</si>
  <si>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</si>
  <si>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</si>
  <si>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</si>
  <si>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</si>
  <si>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</si>
  <si>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</si>
  <si>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</si>
  <si>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</si>
  <si>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</si>
  <si>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</si>
  <si>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</si>
  <si>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</si>
  <si>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</si>
  <si>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</si>
  <si>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</si>
  <si>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</si>
  <si>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</si>
  <si>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</si>
  <si>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</si>
  <si>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</si>
  <si>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</si>
  <si>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</si>
  <si>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</si>
  <si>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</si>
  <si>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</si>
  <si>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</si>
  <si>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</si>
  <si>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</si>
  <si>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</si>
  <si>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</si>
  <si>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</si>
  <si>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</si>
  <si>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</si>
  <si>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</si>
  <si>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</si>
  <si>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Hier ist der an den/die WerkvertragnehmerIn bezahlte Bruttohonorarsatz pro Maßnahmenstunde einzutragen.</t>
  </si>
  <si>
    <t xml:space="preserve">Adresse: </t>
  </si>
  <si>
    <t>Woche der MN</t>
  </si>
  <si>
    <t>MN-Tage 
gesamt</t>
  </si>
  <si>
    <t xml:space="preserve">Maßnahmenende:     </t>
  </si>
  <si>
    <t>Brutto-
entgelt 
(evtl. inkl.
Funktions-
zulage)</t>
  </si>
  <si>
    <t>Brutto-
Honorar-
satz pro Stunde</t>
  </si>
  <si>
    <t xml:space="preserve">       </t>
  </si>
  <si>
    <t>Allgemeines</t>
  </si>
  <si>
    <t xml:space="preserve">träger geöffnet sind. Am besten bewegen Sie sich innerhalb des Formulars mit der TAB-Taste Ihrer Tastatur.  </t>
  </si>
  <si>
    <t>Hier können Sie - falls vorhanden - eine interne Geschäftszahl für den Vorgang eintragen.</t>
  </si>
  <si>
    <t>Maßnahmenort</t>
  </si>
  <si>
    <t>Hier ist die Anschrift des Schulungsortes einzutragen.</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</si>
  <si>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</si>
  <si>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</si>
  <si>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</si>
  <si>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</si>
  <si>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MASSNAHMENKOSTEN: DARSTELLUNG DES PERSONALAUFWANDES</t>
  </si>
  <si>
    <t>MASSNAHMENKOSTEN: DARSTELLUNG DES SACHAUFWANDES</t>
  </si>
  <si>
    <t>DARSTELLUNG DER MASSNAHMENNEBENKOSTEN</t>
  </si>
  <si>
    <t>Geschäftsziel:</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</si>
  <si>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</si>
  <si>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</si>
  <si>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</si>
  <si>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</si>
  <si>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</si>
  <si>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</si>
  <si>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</si>
  <si>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</si>
  <si>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</si>
  <si>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SozialpädagogInnen etc. parallel zu den (unterrichtenden oder betreuenden) TrainerInnen mit den</t>
  </si>
  <si>
    <t>15 Skripten à € 10,-                                   150,-</t>
  </si>
  <si>
    <t>3 Supervisionsstunden à € 60,-              180,-</t>
  </si>
  <si>
    <t>Infotage / TeilnehmerInnenauswahl (Angabe in Stunden):</t>
  </si>
  <si>
    <t>In diesem Kalkulationsformular können nur die Zellen bearbeitet werden, die für Eintragungen durch Bildungs-</t>
  </si>
  <si>
    <t>Berechnungsformeln sind im Formular integriert, Sie müssen nur die benötigten Basiswerte eingeben.</t>
  </si>
  <si>
    <t xml:space="preserve">Wenn Sie das Formular entsprechend ausgefüllt haben und es ausdrucken möchten, um es ans AMS  </t>
  </si>
  <si>
    <t>BTR-Nummer/Kreditor:</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</si>
  <si>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</si>
  <si>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</si>
  <si>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</si>
  <si>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</si>
  <si>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Abkürzungen:</t>
  </si>
  <si>
    <t>MS = Maßnahmenstunden</t>
  </si>
  <si>
    <r>
      <t xml:space="preserve">SUMME gesamt </t>
    </r>
    <r>
      <rPr>
        <sz val="8"/>
        <color indexed="8"/>
        <rFont val="Arial"/>
        <family val="2"/>
      </rPr>
      <t>inkl. Infotage / TeilnehmerInnenauswahl:</t>
    </r>
  </si>
  <si>
    <t xml:space="preserve">Summe: </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</si>
  <si>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</si>
  <si>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</si>
  <si>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</si>
  <si>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</si>
  <si>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</si>
  <si>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</si>
  <si>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</si>
  <si>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</si>
  <si>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</si>
  <si>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</si>
  <si>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</si>
  <si>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</si>
  <si>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</si>
  <si>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</si>
  <si>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</si>
  <si>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</si>
  <si>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</si>
  <si>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</si>
  <si>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</si>
  <si>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</si>
  <si>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</si>
  <si>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</si>
  <si>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</si>
  <si>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Unterschrift und Stampiglie des Bieters</t>
  </si>
  <si>
    <t>LV = Lehrverpflichtung</t>
  </si>
  <si>
    <r>
      <t xml:space="preserve">Gesamtkosten </t>
    </r>
    <r>
      <rPr>
        <sz val="9"/>
        <rFont val="Arial"/>
        <family val="2"/>
      </rPr>
      <t>der Maßnahme:</t>
    </r>
  </si>
  <si>
    <t>unterrichtsfreie
Tage
(außer Sa, So)</t>
  </si>
  <si>
    <t>MS in
dieser Woche</t>
  </si>
  <si>
    <t>Bermerkung</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</si>
  <si>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</si>
  <si>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</si>
  <si>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</si>
  <si>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</si>
  <si>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t xml:space="preserve">Aufstellung aller Belege, die die  im Formular angegebenen Summen für einzelne Aufwandsbereiche und </t>
  </si>
  <si>
    <r>
      <t xml:space="preserve">Wenn Sie mehrere zusammengeheftete Abrechnungen für die Durchführung von </t>
    </r>
    <r>
      <rPr>
        <b/>
        <sz val="9"/>
        <rFont val="Arial"/>
        <family val="2"/>
      </rPr>
      <t>Maßnahmen im Paket</t>
    </r>
    <r>
      <rPr>
        <sz val="9"/>
        <rFont val="Arial"/>
        <family val="2"/>
      </rPr>
      <t xml:space="preserve"> legen,</t>
    </r>
  </si>
  <si>
    <r>
      <t xml:space="preserve">Formular </t>
    </r>
    <r>
      <rPr>
        <b/>
        <sz val="9"/>
        <rFont val="Arial"/>
        <family val="2"/>
      </rPr>
      <t>unterzeichnet</t>
    </r>
    <r>
      <rPr>
        <sz val="9"/>
        <rFont val="Arial"/>
        <family val="2"/>
      </rPr>
      <t xml:space="preserve"> und mit allen anderen geforderten Unterlagen, insbesondere der listenmäßigen  </t>
    </r>
  </si>
  <si>
    <t xml:space="preserve">Die Abrechnung wird aufgrund der Durchführung von Maßnahmen für das AMS </t>
  </si>
  <si>
    <t>ENDABRECHNUNG</t>
  </si>
  <si>
    <t>für folgendes Projekt / folgende Maßnahme erstellt:</t>
  </si>
  <si>
    <r>
      <t xml:space="preserve">Vom AMS </t>
    </r>
    <r>
      <rPr>
        <b/>
        <sz val="9"/>
        <rFont val="Arial"/>
        <family val="2"/>
      </rPr>
      <t>bewilligte Kosten</t>
    </r>
    <r>
      <rPr>
        <sz val="9"/>
        <rFont val="Arial"/>
        <family val="2"/>
      </rPr>
      <t xml:space="preserve"> gemäß </t>
    </r>
    <r>
      <rPr>
        <b/>
        <sz val="9"/>
        <rFont val="Arial"/>
        <family val="2"/>
      </rPr>
      <t>Auftragsschreiben</t>
    </r>
    <r>
      <rPr>
        <sz val="9"/>
        <rFont val="Arial"/>
        <family val="2"/>
      </rPr>
      <t>:</t>
    </r>
  </si>
  <si>
    <t>Firmenadresse, wohin aller das Projekt betreffende Schriftverkehr geschickt werden sollen.</t>
  </si>
  <si>
    <t>Hier ist, falls möglich, die RGS, für die die Maßnahme durchgeführt wurde, einzutragen.</t>
  </si>
  <si>
    <t xml:space="preserve">Hier ist das Ausmaß der mit dem/der DienstnehmerIn vertraglich vereinbarten wöchentlichen Arbeitszeit  </t>
  </si>
  <si>
    <t>Verfügung steht.</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</si>
  <si>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</si>
  <si>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</si>
  <si>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</si>
  <si>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Definition 'Maßnahmenstunden':</t>
  </si>
  <si>
    <t>Definition 'Lehrverpflichtung' und 'produktive Leistung':</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</si>
  <si>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</si>
  <si>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</si>
  <si>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</si>
  <si>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</si>
  <si>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 xml:space="preserve">Abweichungen auftreten) zu definieren, wie hoch die kalkulierte/durchschnittliche Lehrverpflichtung im </t>
  </si>
  <si>
    <t>Rahmen der wöchentlichen Arbeitszeit ist.</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</si>
  <si>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</si>
  <si>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</si>
  <si>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</si>
  <si>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</si>
  <si>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</si>
  <si>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einsetzen kann. Es spielt hierbei keine Rolle, ob diese produktive Leistung in einer Maßnahme oder in </t>
  </si>
  <si>
    <t>Unterricht erbracht werden).</t>
  </si>
  <si>
    <t xml:space="preserve">Beispiel 1: </t>
  </si>
  <si>
    <t>TrainerIn mit 38 NA / 30 LV unterrichtet in einer 4-wöchigen Maßnahme 30 Stunden pro Woche</t>
  </si>
  <si>
    <t>(ausschließlicher Unterricht in einer Maßnahme).</t>
  </si>
  <si>
    <t>Bruttoentgelt
 (evtl. inkl. Funktions-
zulage)</t>
  </si>
  <si>
    <t>Lohnneben-
kosten in Prozent</t>
  </si>
  <si>
    <t>wöchentl. Normal-
arbeitszeit (NA)</t>
  </si>
  <si>
    <t>Anteil der 
LV/BA an der NA in Prozent</t>
  </si>
  <si>
    <t>Anzahl der 
unterrichteten MS</t>
  </si>
  <si>
    <t>Trainer A</t>
  </si>
  <si>
    <t xml:space="preserve">Beispiel 2: </t>
  </si>
  <si>
    <t xml:space="preserve">TrainerIn mit 38 NA / 30 LV unterrichtet in einer 4-wöchigen Maßnahme nur 5 Stunden pro Woche, die </t>
  </si>
  <si>
    <t>getrennt abgerechnet werden).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</si>
  <si>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</si>
  <si>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</si>
  <si>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</si>
  <si>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Personal in "Doppelverwendung"</t>
  </si>
  <si>
    <t>nal), aber auch für Tätigkeiten ohne Vorbereitungszeiten (Betreuungspersonal) eingesetzt, so sind die Kosten</t>
  </si>
  <si>
    <t>pro Maßnahmenstunde folgendermaßen zu berechnen:</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</si>
  <si>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</si>
  <si>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</si>
  <si>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</si>
  <si>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</si>
  <si>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</si>
  <si>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</si>
  <si>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</si>
  <si>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</si>
  <si>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</si>
  <si>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</si>
  <si>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</si>
  <si>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obigen Beispiel vorzugehen, mit dem einen Unterschied, dass die Verwaltungstätigkeiten nicht unter Perso-</t>
  </si>
  <si>
    <t>nalaufwendungen anzuführen, sondern unter dem Aufwandsbereich Gemeinkosten zu subsumieren sind.</t>
  </si>
  <si>
    <t xml:space="preserve">Sie springen dann von Bearbeitungsfeld zu Bearbeitungsfeld. Um sich rückwärts zu bewegen, benutzen sie </t>
  </si>
  <si>
    <t>die Tastenkombination Umschalt + TAB.</t>
  </si>
  <si>
    <t xml:space="preserve">Das Formular ist so aufgebaut, dass Sie einen Eintrag, der mehrmals vorkommt, nur einmal machen   </t>
  </si>
  <si>
    <t xml:space="preserve">müssen (z.B. bei Personal- und Sachkosten). Alle anderen Felder gleichen Inhalts werden automatisch </t>
  </si>
  <si>
    <t>ausgefüllt (z.B. Summen bei Blatt "Kosten_gesamt").</t>
  </si>
  <si>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</si>
  <si>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</si>
  <si>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</si>
  <si>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Kalkulation auszufüllen und das Deckblatt für Maßnahmen im Paket (eigenes Dokument mit der  </t>
  </si>
  <si>
    <t xml:space="preserve">einschließlich Deckblatt und etwaiger sonstiger Unterlagen wie Maßnahmenkonzepte müssen zusammen- </t>
  </si>
  <si>
    <t>geheftet oder auf andere Weise kopierfähig verbunden eingereicht werden.</t>
  </si>
  <si>
    <t>Um die Zuordnung des von Ihnen gestellten Angebots zu ermöglichen, müssen Sie die zuständige AMS-</t>
  </si>
  <si>
    <r>
      <t>Landesgeschäftsstelle (</t>
    </r>
    <r>
      <rPr>
        <b/>
        <i/>
        <sz val="9"/>
        <color indexed="16"/>
        <rFont val="Arial"/>
        <family val="2"/>
      </rPr>
      <t>Bundesland</t>
    </r>
    <r>
      <rPr>
        <sz val="9"/>
        <rFont val="Arial"/>
        <family val="2"/>
      </rPr>
      <t xml:space="preserve">) eintragen und im Feld für </t>
    </r>
    <r>
      <rPr>
        <b/>
        <i/>
        <sz val="9"/>
        <color indexed="16"/>
        <rFont val="Arial"/>
        <family val="2"/>
      </rPr>
      <t xml:space="preserve">Projekt/Maßnahme </t>
    </r>
    <r>
      <rPr>
        <sz val="9"/>
        <rFont val="Arial"/>
        <family val="2"/>
      </rPr>
      <t xml:space="preserve">die vom AMS in der </t>
    </r>
  </si>
  <si>
    <t xml:space="preserve">Einladung zur Angebotslegung gewählte Bezeichnung des Projekts / der Maßnahme eingeben. </t>
  </si>
  <si>
    <t xml:space="preserve">Hier ist die Person einzutragen, die dem AMS für Rückfragen zur Abrechnung auf Seiten des Bieters zur </t>
  </si>
  <si>
    <t xml:space="preserve">Durch Ausfüllen dieser beiden Felder wird automatisch der entsprechende Zeitplan auf dem übernächsten </t>
  </si>
  <si>
    <t>Blatt aktiviert.</t>
  </si>
  <si>
    <t xml:space="preserve">dinatorInnen, SozialpädagogInnen oder ähnliches) mit den MaßnahmenteilnehmerInnen arbeitet. Dieses </t>
  </si>
  <si>
    <t>Nicht einzutragen ist hier das Personal, das parallel dazu als unterstützendes Personal (das sind z.B. Koor-</t>
  </si>
  <si>
    <t xml:space="preserve">Hier sind die Maßnahmenstunden pro Woche einzutragen, für die eine Gemeinkostenpauschale geltend </t>
  </si>
  <si>
    <t>gemacht wird.</t>
  </si>
  <si>
    <t>Hier sind für alle Vorbereitungsaktivitäten in Zusammenhang mit den zukünftigen Maßnahmenteil-</t>
  </si>
  <si>
    <t>nehmerInnen, die von Seiten des AMS in der Einladung zur Begehrenstellung beschrieben sind, die ent-</t>
  </si>
  <si>
    <t>sprechenden Maßnahmenstunden (Personal und GKP) anzuführen. Dies allerdings nur dann, wenn diese</t>
  </si>
  <si>
    <t>Aktivitäten vor dem eigentlichen Maßnahmenbeginn liegen und daher in obigem Zeitplan nicht erfasst werden</t>
  </si>
  <si>
    <t xml:space="preserve"> können.</t>
  </si>
  <si>
    <t xml:space="preserve">ist. Es dient zur Kontrolle und zeigt an, wenn unterschiedliche Summendaten auf diesen zwei Blättern </t>
  </si>
  <si>
    <t xml:space="preserve">Jede Bildungsmaßnahme muss durch eine bestimmte Anzahl von Maßnahmenstunden (MS) definiert </t>
  </si>
  <si>
    <t xml:space="preserve">werden. Die Maßnahmenstunden werden benötigt, um einerseits die Gemeinkosten des Bildungsträgers in </t>
  </si>
  <si>
    <t>so genügt es, wenn Sie das dafür vorgesehene Deckblatt ("BM Abrechnung Paket Deckblatt") rechtsgültig</t>
  </si>
  <si>
    <t>zeichnen.</t>
  </si>
  <si>
    <t xml:space="preserve">Die wöchentliche Arbeitszeit (40 Stunden) eines Trainers steht zu 50% für Lehrtätigkeit und zu 50% für </t>
  </si>
  <si>
    <t>Wird ein und die selbe Person von einem Bildungsträger für Tätigkeiten mit Vorbereitungszeiten (Lehrperso-</t>
  </si>
  <si>
    <t>mehreren gleichzeitig erbracht wird. In der Kalkulation ist diese/r MitarbeiterIn immer mit 38 Stunden Arbeits-</t>
  </si>
  <si>
    <t xml:space="preserve">zeit und 30 Stunden Lehrverpflichtung anzuführen (auch wenn in einer Maßnahme weniger als 30 Stunden </t>
  </si>
  <si>
    <t xml:space="preserve">restlichen Stunden werden in einer anderen Maßnahme erbracht (Unterricht in mehreren Maßnahmen, die </t>
  </si>
  <si>
    <t>wöchentl.
Betreuungs-
ausmaß
(BA)</t>
  </si>
  <si>
    <t>Lohnneben-
kosten in
Prozent</t>
  </si>
  <si>
    <t>DURCHFÜHRUNGSBERICHT</t>
  </si>
  <si>
    <t>Anmerkungen</t>
  </si>
  <si>
    <t>nein</t>
  </si>
  <si>
    <t>TESTBeginn</t>
  </si>
  <si>
    <t>TESTEnde</t>
  </si>
  <si>
    <t>letzter Sonntag</t>
  </si>
  <si>
    <t>zeige immer SO als Ende der Woche</t>
  </si>
  <si>
    <t>Samstag Unter</t>
  </si>
  <si>
    <t>Sonntag Unter</t>
  </si>
  <si>
    <t>letzter Sonntag Unterricht</t>
  </si>
  <si>
    <t xml:space="preserve">Veranstaltungsbeginn </t>
  </si>
  <si>
    <t xml:space="preserve">Veranstaltungsende </t>
  </si>
  <si>
    <t xml:space="preserve">Anzahl Wochen </t>
  </si>
  <si>
    <t>Anzahl Werktage</t>
  </si>
  <si>
    <t>Sonntag DIESER Woche</t>
  </si>
  <si>
    <t>Feiertage</t>
  </si>
  <si>
    <t>ACHTUNG: müssen aufsteigend sortiert sein!</t>
  </si>
  <si>
    <t>2009</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</si>
  <si>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</si>
  <si>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</si>
  <si>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</si>
  <si>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</si>
  <si>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</si>
  <si>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</si>
  <si>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</si>
  <si>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</si>
  <si>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</si>
  <si>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</si>
  <si>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</si>
  <si>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</si>
  <si>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</si>
  <si>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</si>
  <si>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2010</t>
  </si>
  <si>
    <t>2013</t>
  </si>
  <si>
    <t>2014</t>
  </si>
  <si>
    <t>2015</t>
  </si>
  <si>
    <t>2016</t>
  </si>
  <si>
    <t>2017</t>
  </si>
  <si>
    <t>2018</t>
  </si>
  <si>
    <t>2019</t>
  </si>
  <si>
    <t>Projektnummer:</t>
  </si>
  <si>
    <t>AUFWENDUNGEN FÜR AUSBILDUNGSBEIHILFEN</t>
  </si>
  <si>
    <t>Ausbildungsbeihilfe</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</si>
  <si>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</si>
  <si>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t>Ausbildungsbeihilfen</t>
  </si>
  <si>
    <t>DARSTELLUNG DER KOSTENBETEILIGUNG DRITTER / ERLÖSE</t>
  </si>
  <si>
    <t xml:space="preserve">KOSTENBETEILIGUNG/ERLÖSE gesamt </t>
  </si>
  <si>
    <t>Bitte begründen Sie hier alle Abweichungen gegenüber der vom AMS bewilligten Kalkulation!</t>
  </si>
  <si>
    <r>
      <t>KOSTEN DER MASSNAHME für AMS</t>
    </r>
    <r>
      <rPr>
        <sz val="10"/>
        <rFont val="Arial"/>
        <family val="2"/>
      </rPr>
      <t xml:space="preserve"> </t>
    </r>
    <r>
      <rPr>
        <b/>
        <sz val="10"/>
        <rFont val="Arial"/>
        <family val="2"/>
      </rPr>
      <t xml:space="preserve">gesamt (exkl. Kostenbeteiligungen/Erlöse) </t>
    </r>
    <r>
      <rPr>
        <b/>
        <sz val="12"/>
        <rFont val="Arial"/>
        <family val="2"/>
      </rPr>
      <t xml:space="preserve"> €</t>
    </r>
  </si>
  <si>
    <t>Art der Kostenbeteiligungen/Erlöse</t>
  </si>
  <si>
    <t>Darstellung der Kostenbeteiligung Dritter / Erlöse</t>
  </si>
  <si>
    <t>Geben Sie hier eventuelle Kostenbeteiligungen Dritter bzw. Erlöse ein!</t>
  </si>
  <si>
    <t>Alle Daten werden automatisch in dieses Blatt übertragen.</t>
  </si>
  <si>
    <t xml:space="preserve">Samstag Unterricht </t>
  </si>
  <si>
    <t xml:space="preserve">den übrigen Spalten des  Zeitplans (z.B. freie Tage, MS für GKP-Zuordnung) bleiben aber erhalten und </t>
  </si>
  <si>
    <t>müssen bei Bedarf von Ihnen angepasst werden.</t>
  </si>
  <si>
    <t xml:space="preserve">Bezeichnung: BM Angebot Paket Deckblatt) allen Einzelkalkulationen voranzustellen. Alle Kalkulationen </t>
  </si>
  <si>
    <t>Wenn Sie ein bereits ausgefülltes Formular "BM Abrechnung ohne Wettbewerb" kopieren und die Einträge</t>
  </si>
  <si>
    <t xml:space="preserve">Tabellenblatt "Zeitplan" zwar an die neuen Maßnahmen-Beginn- und -Enddaten an, die alten Einträge in </t>
  </si>
  <si>
    <t xml:space="preserve">für Maßnahmenbeginn und -ende ändern, passen sich Anzahl und Daten der Maßnahmenwochen im </t>
  </si>
  <si>
    <r>
      <t>BM Abrechnung ohne Wettbewerb 03</t>
    </r>
    <r>
      <rPr>
        <b/>
        <i/>
        <sz val="8"/>
        <rFont val="Arial"/>
        <family val="2"/>
      </rPr>
      <t xml:space="preserve">
</t>
    </r>
    <r>
      <rPr>
        <b/>
        <sz val="12"/>
        <rFont val="Arial"/>
        <family val="2"/>
      </rPr>
      <t xml:space="preserve">
FORMULAR ZUR ABRECHNUNG VON BILDUNGSMASSNAHMEN
IM AUFTRAG DES AMS
</t>
    </r>
  </si>
  <si>
    <t>GruppentrainerInnen</t>
  </si>
  <si>
    <t xml:space="preserve">SUMME GruppentrainerInnen gesamt: </t>
  </si>
  <si>
    <t xml:space="preserve">Einheitspreis/MS: </t>
  </si>
  <si>
    <t xml:space="preserve">GruppentrainerInnen </t>
  </si>
  <si>
    <t xml:space="preserve">MS GruppentrainerInnen </t>
  </si>
  <si>
    <t>ERLÄUTERUNGEN zu Formular "BM Abrechnung ohne Wettbewerb 03"</t>
  </si>
  <si>
    <t xml:space="preserve">Die Übermittlung im Wege des sicheren eAMS-Kontos ersetzt die eigenhändige Unterschrift und Stampiglie. </t>
  </si>
  <si>
    <t>2020</t>
  </si>
  <si>
    <t>MS Gruppen-trainerInnen</t>
  </si>
  <si>
    <t>Deckblatt</t>
  </si>
  <si>
    <t>Zeitplan</t>
  </si>
  <si>
    <t>Personalkosten</t>
  </si>
  <si>
    <t>Sachkosten</t>
  </si>
  <si>
    <t>Unterschrift</t>
  </si>
  <si>
    <t>Inhaltsverzeichnis:</t>
  </si>
  <si>
    <t>Gemein+Nebenkosten Erlöse</t>
  </si>
  <si>
    <t>Kosten gesamt</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</si>
  <si>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</si>
  <si>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</si>
  <si>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</si>
  <si>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</si>
  <si>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</si>
  <si>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 xml:space="preserve">arbeiten, also TrainerInnen mit unterrichtenden Tätigkeiten in Qualifizierungsmaßnahmen, aber auch </t>
  </si>
  <si>
    <t xml:space="preserve">TrainerInnen bei Maßnahmen der Orientierung, der aktiven Arbeitssuche und Trainingsmaßnahmen. </t>
  </si>
  <si>
    <t xml:space="preserve"> -     Optimierungs- bzw. Verbesserungsvorschläge, die sich aus Sicht des Auftragnehmers während der </t>
  </si>
  <si>
    <t xml:space="preserve"> -     alle abrechnungsrelevanten Abweichungen gegenüber dem ursprünglichen Maßnahmenkonzept und</t>
  </si>
  <si>
    <t xml:space="preserve">       Maßnahmendurchführung ergeben haben,</t>
  </si>
  <si>
    <t>Benutzen Sie dafür das Anmerkungsfeld! Achtung: Über das vorgesehene Feld hinausgehende Texte werden</t>
  </si>
  <si>
    <t>Darunter sind alle Beschäftigten in einer Maßnahme zu verstehen, die mit den MaßnahmenteilnehmerInnen</t>
  </si>
  <si>
    <t>Tragen Sie hier die Kosten aller Maßnahmenstunden ein, die von GruppentrainerInnen durchgeführt werden.</t>
  </si>
  <si>
    <t>Definition 'GruppentrainerInnen':</t>
  </si>
  <si>
    <t xml:space="preserve">TrainerInnen, die eine Gruppe von Personen im Klassenverband unterrichten. </t>
  </si>
  <si>
    <t>Entlohnung Monatsbrutto:</t>
  </si>
  <si>
    <t>Entlohnung Stundenhonorar:</t>
  </si>
  <si>
    <t>EinzeltrainerInnen</t>
  </si>
  <si>
    <t>Für Zeilenumbruch drücken Sie ALT + ENTER! Um Text aus der Zwischenablage einzufügen, machen Sie zuerst einen Doppelklick in dieses Feld!</t>
  </si>
  <si>
    <t>Drucken / PDF-Umwandlung</t>
  </si>
  <si>
    <t>Drucken</t>
  </si>
  <si>
    <t xml:space="preserve">Umwandlung in PDF
</t>
  </si>
  <si>
    <t xml:space="preserve">Unter EXCEL 2007 (und allen künftigen Versionen): 
</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</si>
  <si>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</si>
  <si>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</si>
  <si>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Unter EinzeltrainerInnen sind Beschäftigte zu verstehen, die als KoordinatorInnen,</t>
  </si>
  <si>
    <r>
      <t>Definition 'EinzeltrainerInnen':</t>
    </r>
    <r>
      <rPr>
        <sz val="9"/>
        <rFont val="Arial"/>
        <family val="2"/>
      </rPr>
      <t xml:space="preserve"> </t>
    </r>
  </si>
  <si>
    <t xml:space="preserve">Entlohnung Monatsbrutto und Entlohnung Stundenhonorar. Jede Tabelle ist von vornherein so eingerichtet, </t>
  </si>
  <si>
    <t>dass eine Bearbeitungszeile vorgegeben ist. Wird eine weitere benötigt, so kann diese durch Anklicken des</t>
  </si>
  <si>
    <t>roten Buttons in der grau unterlegten Überschriftenzeile angefügt werden. Die Tabelle kann durch Anklicken</t>
  </si>
  <si>
    <t>erneutes Anklicken des roten Buttons wieder entfernt werden.</t>
  </si>
  <si>
    <t xml:space="preserve">jeweils nur um eine Zeile erweitert werden. Wird in diese Zeile nichts eingetragen, so kann diese durch </t>
  </si>
  <si>
    <t>Entlohnung Monatsbrutto</t>
  </si>
  <si>
    <t>Entlohnung Stundenhonorar</t>
  </si>
  <si>
    <t xml:space="preserve">Bearbeitungstabellen für GruppentrainerInnen und EinzeltrainerInnen, die weiter aufgegliedert sind in </t>
  </si>
  <si>
    <t xml:space="preserve">EinzeltrainerInnen </t>
  </si>
  <si>
    <t xml:space="preserve">MS EinzeltrainerInnen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</si>
</sst>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quot;+&quot;* #,##0.00;\-* #,##0.00"/>
    <numFmt numFmtId="209" formatCode="dd/m/yyyy\ ddd"/>
    <numFmt numFmtId="210" formatCode="dd"/>
    <numFmt numFmtId="211" formatCode="[$-C07]dddd\,\ dd\.\ mmmm\ yyyy"/>
    <numFmt numFmtId="212" formatCode="ddd"/>
    <numFmt numFmtId="213" formatCode="0.0"/>
    <numFmt numFmtId="214" formatCode="dd/mm/yyyy\ \-\ ddd"/>
    <numFmt numFmtId="215" formatCode="dd/mm/yy;@"/>
    <numFmt numFmtId="216" formatCode="dd/m/yyyy;@"/>
    <numFmt numFmtId="217" formatCode="&quot;Ja&quot;;&quot;Ja&quot;;&quot;Nein&quot;"/>
    <numFmt numFmtId="218" formatCode="&quot;Wahr&quot;;&quot;Wahr&quot;;&quot;Falsch&quot;"/>
    <numFmt numFmtId="219" formatCode="&quot;Ein&quot;;&quot;Ein&quot;;&quot;Aus&quot;"/>
    <numFmt numFmtId="220" formatCode="[$€-2]\ #,##0.00_);[Red]\([$€-2]\ #,##0.00\)"/>
    <numFmt numFmtId="221" formatCode="#,##0.00\ &quot;€&quot;"/>
  </numFmts>
  <fonts count="94">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i/>
      <sz val="9"/>
      <name val="AMS"/>
      <family val="2"/>
    </font>
    <font>
      <sz val="10"/>
      <name val="MS Sans Serif"/>
      <family val="2"/>
    </font>
    <font>
      <sz val="10"/>
      <name val="Times New Roman"/>
      <family val="1"/>
    </font>
    <font>
      <sz val="10"/>
      <color indexed="9"/>
      <name val="Arial"/>
      <family val="2"/>
    </font>
    <font>
      <sz val="10"/>
      <color indexed="8"/>
      <name val="Arial"/>
      <family val="2"/>
    </font>
    <font>
      <i/>
      <sz val="8"/>
      <color indexed="8"/>
      <name val="Arial"/>
      <family val="2"/>
    </font>
    <font>
      <b/>
      <u val="single"/>
      <sz val="12"/>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b/>
      <sz val="11"/>
      <color indexed="8"/>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b/>
      <sz val="8"/>
      <color indexed="53"/>
      <name val="Arial"/>
      <family val="2"/>
    </font>
    <font>
      <b/>
      <i/>
      <sz val="9"/>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b/>
      <u val="single"/>
      <sz val="12"/>
      <color indexed="10"/>
      <name val="Arial"/>
      <family val="2"/>
    </font>
    <font>
      <b/>
      <sz val="10"/>
      <color indexed="12"/>
      <name val="Arial"/>
      <family val="2"/>
    </font>
    <font>
      <sz val="10"/>
      <color indexed="12"/>
      <name val="Arial"/>
      <family val="2"/>
    </font>
    <font>
      <sz val="8"/>
      <color indexed="8"/>
      <name val="AMS"/>
      <family val="2"/>
    </font>
    <font>
      <b/>
      <sz val="8"/>
      <color indexed="8"/>
      <name val="Arial"/>
      <family val="2"/>
    </font>
    <font>
      <sz val="8"/>
      <color indexed="10"/>
      <name val="Arial"/>
      <family val="2"/>
    </font>
    <font>
      <sz val="10"/>
      <color indexed="10"/>
      <name val="Arial"/>
      <family val="2"/>
    </font>
    <font>
      <b/>
      <sz val="8"/>
      <color indexed="8"/>
      <name val="Verdana"/>
      <family val="2"/>
    </font>
    <font>
      <sz val="8"/>
      <color indexed="8"/>
      <name val="Verdana"/>
      <family val="2"/>
    </font>
    <font>
      <b/>
      <sz val="12"/>
      <color indexed="8"/>
      <name val="Arial"/>
      <family val="2"/>
    </font>
    <font>
      <u val="single"/>
      <sz val="10"/>
      <color indexed="60"/>
      <name val="Arial"/>
      <family val="2"/>
    </font>
    <font>
      <b/>
      <sz val="22"/>
      <color indexed="55"/>
      <name val="Arial"/>
      <family val="2"/>
    </font>
    <font>
      <b/>
      <sz val="9"/>
      <name val="AMS"/>
      <family val="0"/>
    </font>
    <font>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6"/>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lightGray"/>
    </fill>
  </fills>
  <borders count="9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color indexed="53"/>
      </left>
      <right style="thin">
        <color indexed="53"/>
      </right>
      <top style="thin">
        <color indexed="53"/>
      </top>
      <bottom style="thin">
        <color indexed="53"/>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color indexed="63"/>
      </right>
      <top style="thin">
        <color indexed="5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22"/>
      </top>
      <bottom style="thin">
        <color indexed="22"/>
      </bottom>
    </border>
    <border>
      <left style="thin"/>
      <right style="thin"/>
      <top style="thin"/>
      <bottom>
        <color indexed="63"/>
      </bottom>
    </border>
    <border>
      <left>
        <color indexed="63"/>
      </left>
      <right>
        <color indexed="63"/>
      </right>
      <top style="thin">
        <color indexed="22"/>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thin"/>
    </border>
    <border>
      <left style="thin"/>
      <right>
        <color indexed="63"/>
      </right>
      <top style="thin">
        <color indexed="53"/>
      </top>
      <bottom style="thin"/>
    </border>
    <border>
      <left>
        <color indexed="63"/>
      </left>
      <right>
        <color indexed="63"/>
      </right>
      <top style="thin">
        <color indexed="53"/>
      </top>
      <bottom style="thin"/>
    </border>
    <border>
      <left>
        <color indexed="63"/>
      </left>
      <right style="thin">
        <color indexed="23"/>
      </right>
      <top>
        <color indexed="63"/>
      </top>
      <bottom>
        <color indexed="6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53"/>
      </right>
      <top style="thin">
        <color indexed="23"/>
      </top>
      <bottom style="thin">
        <color indexed="23"/>
      </bottom>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color indexed="63"/>
      </left>
      <right style="medium"/>
      <top style="thin">
        <color indexed="23"/>
      </top>
      <bottom style="thin">
        <color indexed="23"/>
      </bottom>
    </border>
    <border>
      <left style="thin">
        <color indexed="53"/>
      </left>
      <right style="thin">
        <color indexed="23"/>
      </right>
      <top>
        <color indexed="63"/>
      </top>
      <bottom style="thin">
        <color indexed="23"/>
      </bottom>
    </border>
    <border>
      <left style="thin">
        <color indexed="53"/>
      </left>
      <right style="thin">
        <color indexed="23"/>
      </right>
      <top style="thin"/>
      <bottom style="thin">
        <color indexed="23"/>
      </bottom>
    </border>
    <border>
      <left style="thin">
        <color indexed="53"/>
      </left>
      <right style="thin">
        <color indexed="23"/>
      </right>
      <top style="thin">
        <color indexed="23"/>
      </top>
      <bottom style="thin">
        <color indexed="2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color indexed="53"/>
      </bottom>
    </border>
    <border>
      <left style="thin"/>
      <right>
        <color indexed="63"/>
      </right>
      <top>
        <color indexed="63"/>
      </top>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style="thin">
        <color indexed="23"/>
      </top>
      <bottom style="thin">
        <color indexed="23"/>
      </bottom>
    </border>
    <border>
      <left style="thin">
        <color indexed="23"/>
      </left>
      <right style="thin">
        <color indexed="23"/>
      </right>
      <top style="thin"/>
      <bottom>
        <color indexed="63"/>
      </bottom>
    </border>
    <border>
      <left>
        <color indexed="63"/>
      </left>
      <right style="thin">
        <color indexed="53"/>
      </right>
      <top style="thin">
        <color indexed="53"/>
      </top>
      <bottom style="thin">
        <color indexed="5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8" borderId="0" applyNumberFormat="0" applyBorder="0" applyAlignment="0" applyProtection="0"/>
    <xf numFmtId="0" fontId="76"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20" borderId="2" applyNumberFormat="0" applyAlignment="0" applyProtection="0"/>
    <xf numFmtId="0" fontId="61"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80" fillId="7"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44" fontId="0" fillId="0" borderId="0" applyFont="0" applyFill="0" applyBorder="0" applyAlignment="0" applyProtection="0"/>
    <xf numFmtId="0" fontId="83" fillId="4" borderId="0" applyNumberFormat="0" applyBorder="0" applyAlignment="0" applyProtection="0"/>
    <xf numFmtId="0" fontId="60" fillId="0" borderId="0" applyNumberFormat="0" applyFill="0" applyBorder="0" applyAlignment="0" applyProtection="0"/>
    <xf numFmtId="0" fontId="8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85" fillId="3" borderId="0" applyNumberFormat="0" applyBorder="0" applyAlignment="0" applyProtection="0"/>
    <xf numFmtId="0" fontId="8" fillId="0" borderId="0">
      <alignment/>
      <protection/>
    </xf>
    <xf numFmtId="0" fontId="9"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91" fillId="0" borderId="0" applyNumberFormat="0" applyFill="0" applyBorder="0" applyAlignment="0" applyProtection="0"/>
    <xf numFmtId="0" fontId="92" fillId="23" borderId="9" applyNumberFormat="0" applyAlignment="0" applyProtection="0"/>
  </cellStyleXfs>
  <cellXfs count="717">
    <xf numFmtId="0" fontId="0" fillId="0" borderId="0" xfId="0" applyAlignment="1">
      <alignment/>
    </xf>
    <xf numFmtId="0" fontId="24" fillId="0" borderId="0" xfId="0" applyFont="1" applyAlignment="1">
      <alignment/>
    </xf>
    <xf numFmtId="0" fontId="0" fillId="0" borderId="0" xfId="0" applyFont="1" applyAlignment="1">
      <alignment/>
    </xf>
    <xf numFmtId="0" fontId="39" fillId="0" borderId="0" xfId="0" applyFont="1" applyAlignment="1">
      <alignment vertical="top"/>
    </xf>
    <xf numFmtId="0" fontId="51" fillId="0" borderId="0" xfId="0" applyFont="1" applyAlignment="1">
      <alignment/>
    </xf>
    <xf numFmtId="0" fontId="26" fillId="0" borderId="0" xfId="0" applyFont="1" applyAlignment="1">
      <alignment horizontal="center"/>
    </xf>
    <xf numFmtId="0" fontId="53" fillId="0" borderId="0" xfId="0" applyFont="1" applyAlignment="1">
      <alignment vertical="top"/>
    </xf>
    <xf numFmtId="0" fontId="24" fillId="0" borderId="0" xfId="0" applyFont="1" applyAlignment="1">
      <alignment/>
    </xf>
    <xf numFmtId="0" fontId="0" fillId="22" borderId="10" xfId="0" applyFill="1" applyBorder="1" applyAlignment="1">
      <alignment/>
    </xf>
    <xf numFmtId="0" fontId="0" fillId="0" borderId="0" xfId="0" applyAlignment="1">
      <alignment/>
    </xf>
    <xf numFmtId="0" fontId="0" fillId="0" borderId="0" xfId="0" applyFont="1" applyAlignment="1">
      <alignment/>
    </xf>
    <xf numFmtId="0" fontId="27" fillId="0" borderId="0" xfId="0" applyFont="1" applyAlignment="1">
      <alignment vertical="top"/>
    </xf>
    <xf numFmtId="0" fontId="24" fillId="0" borderId="0" xfId="0" applyFont="1" applyAlignment="1">
      <alignment vertical="top"/>
    </xf>
    <xf numFmtId="0" fontId="0" fillId="0" borderId="0" xfId="0" applyAlignment="1">
      <alignment vertical="center"/>
    </xf>
    <xf numFmtId="0" fontId="34" fillId="0" borderId="0" xfId="0" applyFont="1" applyBorder="1" applyAlignment="1">
      <alignment vertical="center"/>
    </xf>
    <xf numFmtId="0" fontId="34" fillId="0" borderId="0" xfId="0" applyFont="1" applyAlignment="1">
      <alignment/>
    </xf>
    <xf numFmtId="0" fontId="0" fillId="0" borderId="0" xfId="0" applyAlignment="1">
      <alignment vertical="top"/>
    </xf>
    <xf numFmtId="0" fontId="24" fillId="0" borderId="0" xfId="0" applyFont="1" applyAlignment="1">
      <alignment horizontal="left" vertical="top"/>
    </xf>
    <xf numFmtId="0" fontId="0" fillId="22" borderId="10" xfId="0" applyFill="1" applyBorder="1" applyAlignment="1">
      <alignment vertical="top"/>
    </xf>
    <xf numFmtId="0" fontId="39" fillId="0" borderId="0" xfId="0" applyFont="1" applyAlignment="1">
      <alignment/>
    </xf>
    <xf numFmtId="0" fontId="26" fillId="22" borderId="0" xfId="0" applyFont="1" applyFill="1" applyAlignment="1">
      <alignment/>
    </xf>
    <xf numFmtId="0" fontId="24" fillId="22" borderId="0" xfId="0" applyFont="1" applyFill="1" applyAlignment="1">
      <alignment/>
    </xf>
    <xf numFmtId="0" fontId="52" fillId="0" borderId="0" xfId="0" applyFont="1" applyAlignment="1">
      <alignment/>
    </xf>
    <xf numFmtId="0" fontId="34" fillId="0" borderId="0" xfId="0" applyFont="1" applyAlignment="1">
      <alignment vertical="top"/>
    </xf>
    <xf numFmtId="0" fontId="46" fillId="0" borderId="0" xfId="0" applyFont="1" applyAlignment="1">
      <alignment vertical="top"/>
    </xf>
    <xf numFmtId="0" fontId="52" fillId="0" borderId="0" xfId="0" applyFont="1" applyAlignment="1">
      <alignment vertical="top"/>
    </xf>
    <xf numFmtId="0" fontId="27" fillId="0" borderId="0" xfId="0" applyFont="1" applyAlignment="1">
      <alignment/>
    </xf>
    <xf numFmtId="0" fontId="24" fillId="0" borderId="0" xfId="0" applyFont="1" applyAlignment="1">
      <alignment horizontal="left"/>
    </xf>
    <xf numFmtId="0" fontId="48" fillId="22" borderId="0" xfId="0" applyFont="1" applyFill="1" applyAlignment="1">
      <alignment/>
    </xf>
    <xf numFmtId="0" fontId="35" fillId="0" borderId="0" xfId="0" applyFont="1" applyAlignment="1">
      <alignment/>
    </xf>
    <xf numFmtId="0" fontId="24" fillId="22" borderId="0" xfId="0" applyFont="1" applyFill="1" applyAlignment="1">
      <alignment vertical="top"/>
    </xf>
    <xf numFmtId="0" fontId="0" fillId="22" borderId="0" xfId="0" applyFill="1" applyAlignment="1">
      <alignment/>
    </xf>
    <xf numFmtId="0" fontId="26" fillId="22" borderId="0" xfId="0" applyFont="1" applyFill="1" applyAlignment="1">
      <alignment vertical="top"/>
    </xf>
    <xf numFmtId="0" fontId="47" fillId="22" borderId="0" xfId="0" applyFont="1" applyFill="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4" fillId="24" borderId="11" xfId="0" applyFont="1" applyFill="1" applyBorder="1" applyAlignment="1">
      <alignment horizontal="center" vertical="center"/>
    </xf>
    <xf numFmtId="4" fontId="0" fillId="24" borderId="11" xfId="0" applyNumberFormat="1" applyFill="1" applyBorder="1" applyAlignment="1">
      <alignment horizontal="center" vertical="center"/>
    </xf>
    <xf numFmtId="10" fontId="0" fillId="24" borderId="11" xfId="0" applyNumberFormat="1" applyFill="1" applyBorder="1" applyAlignment="1">
      <alignment horizontal="center" vertical="center"/>
    </xf>
    <xf numFmtId="205" fontId="0" fillId="24" borderId="11" xfId="0" applyNumberFormat="1" applyFill="1" applyBorder="1" applyAlignment="1">
      <alignment horizontal="center" vertical="center"/>
    </xf>
    <xf numFmtId="0" fontId="25" fillId="20" borderId="11" xfId="0" applyFont="1" applyFill="1" applyBorder="1" applyAlignment="1">
      <alignment horizontal="center"/>
    </xf>
    <xf numFmtId="0" fontId="26" fillId="0" borderId="0" xfId="0" applyFont="1" applyAlignment="1">
      <alignment horizontal="left" vertical="top"/>
    </xf>
    <xf numFmtId="0" fontId="0" fillId="0" borderId="0" xfId="0"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41" fillId="0" borderId="0" xfId="0" applyFont="1" applyAlignment="1" applyProtection="1">
      <alignment horizontal="left"/>
      <protection hidden="1"/>
    </xf>
    <xf numFmtId="0" fontId="3"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protection hidden="1"/>
    </xf>
    <xf numFmtId="0" fontId="41" fillId="0" borderId="0" xfId="0" applyFont="1" applyAlignment="1" applyProtection="1">
      <alignment vertical="top"/>
      <protection hidden="1"/>
    </xf>
    <xf numFmtId="0" fontId="25" fillId="0" borderId="0" xfId="0" applyFont="1" applyAlignment="1" applyProtection="1">
      <alignment horizontal="right"/>
      <protection hidden="1"/>
    </xf>
    <xf numFmtId="0" fontId="25" fillId="0" borderId="0" xfId="0" applyFont="1" applyAlignment="1" applyProtection="1">
      <alignment horizontal="center"/>
      <protection hidden="1"/>
    </xf>
    <xf numFmtId="0" fontId="25" fillId="0" borderId="0" xfId="0" applyFont="1" applyAlignment="1" applyProtection="1">
      <alignment/>
      <protection hidden="1"/>
    </xf>
    <xf numFmtId="14" fontId="25" fillId="0" borderId="0" xfId="0" applyNumberFormat="1" applyFont="1" applyAlignment="1" applyProtection="1">
      <alignment horizontal="left"/>
      <protection hidden="1"/>
    </xf>
    <xf numFmtId="14" fontId="25" fillId="25" borderId="10" xfId="0" applyNumberFormat="1" applyFont="1" applyFill="1" applyBorder="1" applyAlignment="1" applyProtection="1">
      <alignment horizontal="left"/>
      <protection hidden="1"/>
    </xf>
    <xf numFmtId="0" fontId="25" fillId="25" borderId="10" xfId="0" applyFont="1" applyFill="1" applyBorder="1" applyAlignment="1" applyProtection="1">
      <alignment/>
      <protection hidden="1"/>
    </xf>
    <xf numFmtId="0" fontId="25" fillId="25" borderId="10" xfId="0" applyFont="1" applyFill="1" applyBorder="1" applyAlignment="1" applyProtection="1">
      <alignment horizontal="right"/>
      <protection hidden="1"/>
    </xf>
    <xf numFmtId="0" fontId="0" fillId="25" borderId="10" xfId="0" applyFill="1" applyBorder="1" applyAlignment="1" applyProtection="1">
      <alignment/>
      <protection hidden="1"/>
    </xf>
    <xf numFmtId="0" fontId="26" fillId="0" borderId="0" xfId="0" applyFont="1" applyAlignment="1" applyProtection="1">
      <alignment/>
      <protection hidden="1"/>
    </xf>
    <xf numFmtId="0" fontId="24" fillId="0" borderId="0" xfId="0" applyFont="1" applyAlignment="1" applyProtection="1">
      <alignment/>
      <protection hidden="1"/>
    </xf>
    <xf numFmtId="0" fontId="1" fillId="0" borderId="0" xfId="0" applyFont="1" applyFill="1" applyAlignment="1" applyProtection="1">
      <alignment/>
      <protection hidden="1"/>
    </xf>
    <xf numFmtId="14" fontId="24" fillId="0" borderId="0" xfId="0" applyNumberFormat="1" applyFont="1" applyFill="1" applyAlignment="1" applyProtection="1">
      <alignment horizontal="left"/>
      <protection hidden="1"/>
    </xf>
    <xf numFmtId="14" fontId="26" fillId="24" borderId="0" xfId="0" applyNumberFormat="1" applyFont="1" applyFill="1" applyBorder="1" applyAlignment="1" applyProtection="1">
      <alignment horizontal="center"/>
      <protection hidden="1"/>
    </xf>
    <xf numFmtId="0" fontId="24" fillId="0" borderId="0" xfId="0" applyFont="1" applyFill="1" applyAlignment="1" applyProtection="1">
      <alignment/>
      <protection hidden="1"/>
    </xf>
    <xf numFmtId="0" fontId="0" fillId="0" borderId="0" xfId="0" applyFont="1" applyAlignment="1" applyProtection="1">
      <alignment/>
      <protection hidden="1"/>
    </xf>
    <xf numFmtId="0" fontId="26" fillId="24" borderId="0" xfId="0" applyFont="1" applyFill="1" applyBorder="1" applyAlignment="1" applyProtection="1">
      <alignment/>
      <protection hidden="1"/>
    </xf>
    <xf numFmtId="0" fontId="0" fillId="0" borderId="0" xfId="0" applyFill="1" applyAlignment="1" applyProtection="1">
      <alignment/>
      <protection hidden="1"/>
    </xf>
    <xf numFmtId="0" fontId="0" fillId="26" borderId="0" xfId="0" applyFill="1" applyAlignment="1" applyProtection="1">
      <alignment/>
      <protection hidden="1"/>
    </xf>
    <xf numFmtId="0" fontId="0" fillId="0" borderId="0" xfId="0" applyFont="1" applyAlignment="1" applyProtection="1">
      <alignment/>
      <protection hidden="1"/>
    </xf>
    <xf numFmtId="0" fontId="4" fillId="0" borderId="0" xfId="0" applyFont="1" applyFill="1" applyAlignment="1" applyProtection="1">
      <alignment horizontal="left"/>
      <protection hidden="1"/>
    </xf>
    <xf numFmtId="0" fontId="24" fillId="0" borderId="0" xfId="0" applyFont="1" applyAlignment="1" applyProtection="1">
      <alignment horizontal="right"/>
      <protection hidden="1"/>
    </xf>
    <xf numFmtId="0" fontId="0" fillId="0" borderId="0" xfId="0" applyFont="1" applyFill="1" applyAlignment="1" applyProtection="1">
      <alignment horizontal="right"/>
      <protection hidden="1"/>
    </xf>
    <xf numFmtId="4" fontId="27" fillId="24" borderId="0" xfId="0" applyNumberFormat="1" applyFont="1" applyFill="1" applyBorder="1" applyAlignment="1" applyProtection="1">
      <alignment horizontal="right"/>
      <protection hidden="1"/>
    </xf>
    <xf numFmtId="0" fontId="0" fillId="0" borderId="0" xfId="0" applyFont="1" applyAlignment="1" applyProtection="1">
      <alignment horizontal="right"/>
      <protection hidden="1"/>
    </xf>
    <xf numFmtId="0" fontId="3" fillId="0" borderId="0" xfId="0" applyFont="1" applyFill="1" applyAlignment="1" applyProtection="1">
      <alignment/>
      <protection hidden="1"/>
    </xf>
    <xf numFmtId="0" fontId="24" fillId="0" borderId="0" xfId="0" applyFont="1" applyFill="1" applyAlignment="1" applyProtection="1">
      <alignment horizontal="right"/>
      <protection hidden="1"/>
    </xf>
    <xf numFmtId="49" fontId="26" fillId="24" borderId="0" xfId="0" applyNumberFormat="1" applyFont="1" applyFill="1" applyBorder="1" applyAlignment="1" applyProtection="1">
      <alignment horizontal="left"/>
      <protection hidden="1"/>
    </xf>
    <xf numFmtId="49" fontId="0" fillId="24" borderId="0" xfId="0" applyNumberFormat="1" applyFont="1" applyFill="1" applyBorder="1" applyAlignment="1" applyProtection="1">
      <alignment horizontal="left"/>
      <protection hidden="1"/>
    </xf>
    <xf numFmtId="0" fontId="26" fillId="24" borderId="12" xfId="0" applyFont="1" applyFill="1" applyBorder="1" applyAlignment="1" applyProtection="1">
      <alignment horizontal="center"/>
      <protection hidden="1" locked="0"/>
    </xf>
    <xf numFmtId="0" fontId="26" fillId="24" borderId="0" xfId="0" applyFont="1" applyFill="1" applyBorder="1" applyAlignment="1" applyProtection="1">
      <alignment horizontal="center"/>
      <protection hidden="1"/>
    </xf>
    <xf numFmtId="0" fontId="3" fillId="0" borderId="0" xfId="0" applyFont="1" applyBorder="1" applyAlignment="1" applyProtection="1">
      <alignment/>
      <protection hidden="1"/>
    </xf>
    <xf numFmtId="0" fontId="24" fillId="0" borderId="0" xfId="0" applyFont="1" applyAlignment="1" applyProtection="1">
      <alignment/>
      <protection hidden="1"/>
    </xf>
    <xf numFmtId="0" fontId="11" fillId="0" borderId="0" xfId="55" applyFont="1" applyAlignment="1" applyProtection="1">
      <alignment vertical="center"/>
      <protection hidden="1"/>
    </xf>
    <xf numFmtId="0" fontId="23" fillId="0" borderId="0" xfId="0" applyFont="1" applyAlignment="1" applyProtection="1">
      <alignment horizontal="right"/>
      <protection hidden="1"/>
    </xf>
    <xf numFmtId="0" fontId="11" fillId="0" borderId="10" xfId="55" applyFont="1" applyFill="1" applyBorder="1" applyAlignment="1" applyProtection="1">
      <alignment vertical="center"/>
      <protection hidden="1"/>
    </xf>
    <xf numFmtId="0" fontId="0" fillId="0" borderId="10" xfId="0" applyFill="1" applyBorder="1" applyAlignment="1" applyProtection="1">
      <alignment/>
      <protection hidden="1"/>
    </xf>
    <xf numFmtId="0" fontId="0" fillId="21" borderId="11" xfId="0" applyFill="1" applyBorder="1" applyAlignment="1" applyProtection="1">
      <alignment/>
      <protection hidden="1"/>
    </xf>
    <xf numFmtId="0" fontId="0" fillId="21" borderId="11" xfId="0" applyFill="1" applyBorder="1" applyAlignment="1" applyProtection="1">
      <alignment horizontal="right"/>
      <protection hidden="1"/>
    </xf>
    <xf numFmtId="14" fontId="23" fillId="21" borderId="11" xfId="0" applyNumberFormat="1" applyFont="1" applyFill="1" applyBorder="1" applyAlignment="1" applyProtection="1">
      <alignment/>
      <protection hidden="1"/>
    </xf>
    <xf numFmtId="0" fontId="28" fillId="24" borderId="0" xfId="0" applyFont="1" applyFill="1" applyBorder="1" applyAlignment="1" applyProtection="1">
      <alignment vertical="center"/>
      <protection hidden="1"/>
    </xf>
    <xf numFmtId="0" fontId="0" fillId="24" borderId="0" xfId="0" applyFill="1" applyBorder="1" applyAlignment="1" applyProtection="1">
      <alignment/>
      <protection hidden="1"/>
    </xf>
    <xf numFmtId="14" fontId="47" fillId="24" borderId="13" xfId="55" applyNumberFormat="1" applyFont="1" applyFill="1" applyBorder="1" applyAlignment="1" applyProtection="1">
      <alignment horizontal="center" vertical="center"/>
      <protection hidden="1"/>
    </xf>
    <xf numFmtId="14" fontId="0" fillId="0" borderId="0" xfId="0" applyNumberFormat="1" applyAlignment="1" applyProtection="1">
      <alignment/>
      <protection hidden="1"/>
    </xf>
    <xf numFmtId="14" fontId="46" fillId="0" borderId="0" xfId="55" applyNumberFormat="1" applyFont="1" applyAlignment="1" applyProtection="1">
      <alignment horizontal="left" vertical="center"/>
      <protection hidden="1"/>
    </xf>
    <xf numFmtId="0" fontId="15" fillId="0" borderId="0" xfId="55" applyNumberFormat="1" applyFont="1" applyAlignment="1" applyProtection="1">
      <alignment horizontal="right" vertical="center"/>
      <protection hidden="1"/>
    </xf>
    <xf numFmtId="0" fontId="18" fillId="0" borderId="0" xfId="55" applyFont="1" applyAlignment="1" applyProtection="1">
      <alignment horizontal="left" vertical="center"/>
      <protection hidden="1"/>
    </xf>
    <xf numFmtId="0" fontId="18" fillId="0" borderId="0" xfId="55" applyFont="1" applyAlignment="1" applyProtection="1">
      <alignment vertical="center"/>
      <protection hidden="1"/>
    </xf>
    <xf numFmtId="49" fontId="20" fillId="0" borderId="0" xfId="55" applyNumberFormat="1" applyFont="1" applyAlignment="1" applyProtection="1">
      <alignment vertical="center"/>
      <protection hidden="1"/>
    </xf>
    <xf numFmtId="0" fontId="14" fillId="0" borderId="0" xfId="55" applyFont="1" applyAlignment="1" applyProtection="1">
      <alignment vertical="center"/>
      <protection hidden="1"/>
    </xf>
    <xf numFmtId="0" fontId="23" fillId="0" borderId="0" xfId="0" applyFont="1" applyAlignment="1" applyProtection="1">
      <alignment/>
      <protection hidden="1"/>
    </xf>
    <xf numFmtId="196" fontId="59" fillId="0" borderId="0" xfId="55" applyNumberFormat="1" applyFont="1" applyBorder="1" applyAlignment="1" applyProtection="1">
      <alignment horizontal="center" vertical="top"/>
      <protection hidden="1"/>
    </xf>
    <xf numFmtId="196" fontId="31" fillId="0" borderId="0" xfId="55" applyNumberFormat="1" applyFont="1" applyBorder="1" applyAlignment="1" applyProtection="1">
      <alignment horizontal="center" vertical="top"/>
      <protection hidden="1"/>
    </xf>
    <xf numFmtId="0" fontId="56" fillId="0" borderId="0" xfId="55" applyFont="1" applyAlignment="1" applyProtection="1">
      <alignment horizontal="left" vertical="center"/>
      <protection hidden="1"/>
    </xf>
    <xf numFmtId="0" fontId="26" fillId="0" borderId="12" xfId="0" applyFont="1" applyBorder="1" applyAlignment="1" applyProtection="1">
      <alignment horizontal="center"/>
      <protection hidden="1" locked="0"/>
    </xf>
    <xf numFmtId="0" fontId="47" fillId="0" borderId="0" xfId="55" applyFont="1" applyAlignment="1" applyProtection="1">
      <alignment horizontal="center" vertical="center"/>
      <protection hidden="1"/>
    </xf>
    <xf numFmtId="0" fontId="15" fillId="0" borderId="0" xfId="55" applyFont="1" applyAlignment="1" applyProtection="1">
      <alignment horizontal="right" vertical="center"/>
      <protection hidden="1"/>
    </xf>
    <xf numFmtId="0" fontId="18" fillId="0" borderId="0" xfId="55" applyFont="1" applyAlignment="1" applyProtection="1">
      <alignment horizontal="center" vertical="center"/>
      <protection hidden="1"/>
    </xf>
    <xf numFmtId="0" fontId="65" fillId="0" borderId="0" xfId="55" applyFont="1" applyAlignment="1" applyProtection="1">
      <alignment horizontal="right" vertical="center"/>
      <protection hidden="1"/>
    </xf>
    <xf numFmtId="0" fontId="18" fillId="0" borderId="0" xfId="55" applyFont="1" applyBorder="1" applyAlignment="1" applyProtection="1">
      <alignment vertical="center"/>
      <protection hidden="1"/>
    </xf>
    <xf numFmtId="0" fontId="26" fillId="0" borderId="0" xfId="0" applyFont="1" applyBorder="1" applyAlignment="1" applyProtection="1">
      <alignment horizontal="center"/>
      <protection hidden="1"/>
    </xf>
    <xf numFmtId="0" fontId="23" fillId="0" borderId="0" xfId="0" applyFont="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0" fillId="0" borderId="0" xfId="55" applyFont="1" applyBorder="1" applyAlignment="1" applyProtection="1">
      <alignment horizontal="center" vertical="center"/>
      <protection hidden="1"/>
    </xf>
    <xf numFmtId="194" fontId="65" fillId="0" borderId="0" xfId="55" applyNumberFormat="1" applyFont="1" applyAlignment="1" applyProtection="1">
      <alignment horizontal="right" vertical="center"/>
      <protection hidden="1"/>
    </xf>
    <xf numFmtId="194" fontId="20" fillId="0" borderId="0" xfId="55" applyNumberFormat="1" applyFont="1" applyAlignment="1" applyProtection="1">
      <alignment horizontal="centerContinuous" vertical="center"/>
      <protection hidden="1"/>
    </xf>
    <xf numFmtId="0" fontId="20" fillId="0" borderId="0" xfId="56" applyFont="1" applyAlignment="1" applyProtection="1">
      <alignment horizontal="center" vertical="center"/>
      <protection hidden="1"/>
    </xf>
    <xf numFmtId="0" fontId="20" fillId="0" borderId="0" xfId="55" applyFont="1" applyAlignment="1" applyProtection="1">
      <alignment horizontal="left" vertical="center"/>
      <protection hidden="1"/>
    </xf>
    <xf numFmtId="0" fontId="20" fillId="0" borderId="0" xfId="56" applyFont="1" applyAlignment="1" applyProtection="1">
      <alignment vertical="center"/>
      <protection hidden="1"/>
    </xf>
    <xf numFmtId="49" fontId="18" fillId="0" borderId="0" xfId="55" applyNumberFormat="1" applyFont="1" applyAlignment="1" applyProtection="1">
      <alignment horizontal="center" vertical="center"/>
      <protection hidden="1"/>
    </xf>
    <xf numFmtId="0" fontId="20" fillId="0" borderId="14" xfId="55" applyFont="1" applyFill="1" applyBorder="1" applyAlignment="1" applyProtection="1">
      <alignment horizontal="center" vertical="center"/>
      <protection hidden="1"/>
    </xf>
    <xf numFmtId="194" fontId="18" fillId="0" borderId="15" xfId="55" applyNumberFormat="1" applyFont="1" applyFill="1" applyBorder="1" applyAlignment="1" applyProtection="1">
      <alignment vertical="center"/>
      <protection hidden="1"/>
    </xf>
    <xf numFmtId="194" fontId="20" fillId="0" borderId="15" xfId="55" applyNumberFormat="1" applyFont="1" applyBorder="1" applyAlignment="1" applyProtection="1">
      <alignment vertical="center"/>
      <protection hidden="1"/>
    </xf>
    <xf numFmtId="0" fontId="20" fillId="0" borderId="15" xfId="55" applyFont="1" applyBorder="1" applyAlignment="1" applyProtection="1">
      <alignment horizontal="center" vertical="center"/>
      <protection hidden="1"/>
    </xf>
    <xf numFmtId="1" fontId="21" fillId="0" borderId="15" xfId="55" applyNumberFormat="1" applyFont="1" applyFill="1" applyBorder="1" applyAlignment="1" applyProtection="1">
      <alignment horizontal="center" vertical="center"/>
      <protection hidden="1"/>
    </xf>
    <xf numFmtId="0" fontId="21" fillId="0" borderId="15" xfId="55"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19" fillId="0" borderId="15" xfId="55" applyFont="1" applyFill="1" applyBorder="1" applyAlignment="1" applyProtection="1">
      <alignment horizontal="center" vertical="center" wrapText="1"/>
      <protection hidden="1"/>
    </xf>
    <xf numFmtId="49" fontId="20" fillId="0" borderId="16" xfId="55" applyNumberFormat="1" applyFont="1" applyBorder="1" applyAlignment="1" applyProtection="1">
      <alignment vertical="center"/>
      <protection hidden="1"/>
    </xf>
    <xf numFmtId="0" fontId="20" fillId="0" borderId="17" xfId="55" applyFont="1" applyFill="1" applyBorder="1" applyAlignment="1" applyProtection="1">
      <alignment horizontal="center" vertical="center"/>
      <protection hidden="1"/>
    </xf>
    <xf numFmtId="194" fontId="18" fillId="0" borderId="18" xfId="55" applyNumberFormat="1" applyFont="1" applyFill="1" applyBorder="1" applyAlignment="1" applyProtection="1">
      <alignment vertical="center"/>
      <protection hidden="1"/>
    </xf>
    <xf numFmtId="194" fontId="47" fillId="0" borderId="18" xfId="55" applyNumberFormat="1" applyFont="1" applyBorder="1" applyAlignment="1" applyProtection="1">
      <alignment horizontal="right" vertical="center"/>
      <protection hidden="1"/>
    </xf>
    <xf numFmtId="0" fontId="67" fillId="0" borderId="18" xfId="55" applyFont="1" applyFill="1" applyBorder="1" applyAlignment="1" applyProtection="1">
      <alignment horizontal="left" vertical="center"/>
      <protection hidden="1"/>
    </xf>
    <xf numFmtId="0" fontId="21" fillId="0" borderId="18" xfId="55"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19" fillId="0" borderId="18" xfId="55" applyFont="1" applyFill="1" applyBorder="1" applyAlignment="1" applyProtection="1">
      <alignment horizontal="center" vertical="center" wrapText="1"/>
      <protection hidden="1"/>
    </xf>
    <xf numFmtId="49" fontId="20" fillId="0" borderId="19" xfId="55" applyNumberFormat="1" applyFont="1" applyBorder="1" applyAlignment="1" applyProtection="1">
      <alignment vertical="center"/>
      <protection hidden="1"/>
    </xf>
    <xf numFmtId="0" fontId="41" fillId="20" borderId="11" xfId="55" applyFont="1" applyFill="1" applyBorder="1" applyAlignment="1" applyProtection="1">
      <alignment horizontal="center" vertical="center" textRotation="90" wrapText="1"/>
      <protection hidden="1"/>
    </xf>
    <xf numFmtId="194" fontId="41" fillId="20" borderId="11" xfId="55" applyNumberFormat="1" applyFont="1" applyFill="1" applyBorder="1" applyAlignment="1" applyProtection="1">
      <alignment horizontal="center" vertical="center" textRotation="90" wrapText="1"/>
      <protection hidden="1"/>
    </xf>
    <xf numFmtId="0" fontId="6" fillId="20" borderId="11" xfId="55" applyFont="1" applyFill="1" applyBorder="1" applyAlignment="1" applyProtection="1">
      <alignment horizontal="center" vertical="center" textRotation="90" wrapText="1"/>
      <protection hidden="1"/>
    </xf>
    <xf numFmtId="49" fontId="41" fillId="20" borderId="11" xfId="55" applyNumberFormat="1" applyFont="1" applyFill="1" applyBorder="1" applyAlignment="1" applyProtection="1">
      <alignment horizontal="center" vertical="center"/>
      <protection hidden="1"/>
    </xf>
    <xf numFmtId="0" fontId="11" fillId="0" borderId="0" xfId="55" applyFont="1" applyAlignment="1" applyProtection="1">
      <alignment vertical="center" textRotation="90"/>
      <protection hidden="1"/>
    </xf>
    <xf numFmtId="0" fontId="11" fillId="0" borderId="0" xfId="55" applyFont="1" applyAlignment="1" applyProtection="1">
      <alignment/>
      <protection hidden="1"/>
    </xf>
    <xf numFmtId="0" fontId="0" fillId="0" borderId="0" xfId="0" applyAlignment="1" applyProtection="1">
      <alignment textRotation="90"/>
      <protection hidden="1"/>
    </xf>
    <xf numFmtId="0" fontId="0" fillId="24" borderId="0" xfId="0" applyFill="1" applyAlignment="1" applyProtection="1">
      <alignment/>
      <protection hidden="1"/>
    </xf>
    <xf numFmtId="0" fontId="68" fillId="24" borderId="0" xfId="0" applyFont="1" applyFill="1" applyAlignment="1" applyProtection="1">
      <alignment/>
      <protection hidden="1"/>
    </xf>
    <xf numFmtId="0" fontId="15" fillId="0" borderId="20" xfId="55" applyFont="1" applyBorder="1" applyAlignment="1" applyProtection="1">
      <alignment horizontal="center" vertical="center"/>
      <protection hidden="1"/>
    </xf>
    <xf numFmtId="14" fontId="15" fillId="0" borderId="20" xfId="55" applyNumberFormat="1" applyFont="1" applyBorder="1" applyAlignment="1" applyProtection="1">
      <alignment horizontal="center" vertical="center"/>
      <protection hidden="1"/>
    </xf>
    <xf numFmtId="14" fontId="15" fillId="0" borderId="21" xfId="55" applyNumberFormat="1" applyFont="1" applyBorder="1" applyAlignment="1" applyProtection="1">
      <alignment horizontal="center" vertical="center"/>
      <protection hidden="1"/>
    </xf>
    <xf numFmtId="2" fontId="15" fillId="0" borderId="22" xfId="55" applyNumberFormat="1" applyFont="1" applyBorder="1" applyAlignment="1" applyProtection="1">
      <alignment horizontal="center" vertical="center"/>
      <protection hidden="1" locked="0"/>
    </xf>
    <xf numFmtId="2" fontId="15" fillId="0" borderId="23" xfId="55" applyNumberFormat="1" applyFont="1" applyBorder="1" applyAlignment="1" applyProtection="1">
      <alignment horizontal="center" vertical="center"/>
      <protection hidden="1"/>
    </xf>
    <xf numFmtId="4" fontId="15" fillId="0" borderId="22" xfId="55" applyNumberFormat="1" applyFont="1" applyBorder="1" applyAlignment="1" applyProtection="1">
      <alignment horizontal="center" vertical="center"/>
      <protection hidden="1" locked="0"/>
    </xf>
    <xf numFmtId="2" fontId="29" fillId="0" borderId="22" xfId="55" applyNumberFormat="1" applyFont="1" applyBorder="1" applyAlignment="1" applyProtection="1">
      <alignment horizontal="left" vertical="center"/>
      <protection hidden="1" locked="0"/>
    </xf>
    <xf numFmtId="209" fontId="15" fillId="0" borderId="0" xfId="55" applyNumberFormat="1" applyFont="1" applyAlignment="1" applyProtection="1">
      <alignment vertical="center"/>
      <protection hidden="1"/>
    </xf>
    <xf numFmtId="2" fontId="0" fillId="0" borderId="0" xfId="0" applyNumberFormat="1" applyAlignment="1" applyProtection="1">
      <alignment/>
      <protection hidden="1"/>
    </xf>
    <xf numFmtId="209" fontId="23" fillId="0" borderId="0" xfId="0" applyNumberFormat="1" applyFont="1" applyAlignment="1" applyProtection="1">
      <alignment/>
      <protection hidden="1"/>
    </xf>
    <xf numFmtId="1" fontId="0" fillId="0" borderId="0" xfId="0" applyNumberFormat="1" applyAlignment="1" applyProtection="1">
      <alignment/>
      <protection hidden="1"/>
    </xf>
    <xf numFmtId="49" fontId="69" fillId="24" borderId="0" xfId="0" applyNumberFormat="1" applyFont="1" applyFill="1" applyAlignment="1" applyProtection="1">
      <alignment horizontal="left"/>
      <protection hidden="1"/>
    </xf>
    <xf numFmtId="0" fontId="15" fillId="0" borderId="13" xfId="55" applyFont="1" applyBorder="1" applyAlignment="1" applyProtection="1">
      <alignment horizontal="center" vertical="center"/>
      <protection hidden="1"/>
    </xf>
    <xf numFmtId="14" fontId="15" fillId="0" borderId="13" xfId="55" applyNumberFormat="1" applyFont="1" applyBorder="1" applyAlignment="1" applyProtection="1">
      <alignment horizontal="center" vertical="center"/>
      <protection hidden="1"/>
    </xf>
    <xf numFmtId="4" fontId="15" fillId="0" borderId="12" xfId="55" applyNumberFormat="1" applyFont="1" applyBorder="1" applyAlignment="1" applyProtection="1">
      <alignment horizontal="center" vertical="center"/>
      <protection hidden="1" locked="0"/>
    </xf>
    <xf numFmtId="2" fontId="29" fillId="0" borderId="12" xfId="55" applyNumberFormat="1" applyFont="1" applyBorder="1" applyAlignment="1" applyProtection="1">
      <alignment horizontal="left" vertical="center"/>
      <protection hidden="1" locked="0"/>
    </xf>
    <xf numFmtId="14" fontId="70" fillId="24" borderId="0" xfId="0" applyNumberFormat="1" applyFont="1" applyFill="1" applyAlignment="1" applyProtection="1">
      <alignment horizontal="left"/>
      <protection hidden="1"/>
    </xf>
    <xf numFmtId="2" fontId="15" fillId="0" borderId="12" xfId="55" applyNumberFormat="1" applyFont="1" applyBorder="1" applyAlignment="1" applyProtection="1">
      <alignment horizontal="center" vertical="center"/>
      <protection hidden="1" locked="0"/>
    </xf>
    <xf numFmtId="0" fontId="14" fillId="24" borderId="15" xfId="55" applyFont="1" applyFill="1" applyBorder="1" applyAlignment="1" applyProtection="1">
      <alignment horizontal="right" vertical="center"/>
      <protection hidden="1"/>
    </xf>
    <xf numFmtId="0" fontId="15" fillId="20" borderId="14" xfId="55" applyFont="1" applyFill="1" applyBorder="1" applyAlignment="1" applyProtection="1">
      <alignment vertical="center"/>
      <protection hidden="1"/>
    </xf>
    <xf numFmtId="0" fontId="29" fillId="20" borderId="15" xfId="55" applyFont="1" applyFill="1" applyBorder="1" applyAlignment="1" applyProtection="1">
      <alignment vertical="center"/>
      <protection hidden="1"/>
    </xf>
    <xf numFmtId="2" fontId="15" fillId="20" borderId="15" xfId="55" applyNumberFormat="1" applyFont="1" applyFill="1" applyBorder="1" applyAlignment="1" applyProtection="1">
      <alignment horizontal="center" vertical="center"/>
      <protection hidden="1"/>
    </xf>
    <xf numFmtId="2" fontId="15" fillId="20" borderId="15" xfId="55" applyNumberFormat="1" applyFont="1" applyFill="1" applyBorder="1" applyAlignment="1" applyProtection="1">
      <alignment vertical="center"/>
      <protection hidden="1"/>
    </xf>
    <xf numFmtId="2" fontId="11" fillId="20" borderId="15" xfId="55" applyNumberFormat="1" applyFont="1" applyFill="1" applyBorder="1" applyAlignment="1" applyProtection="1">
      <alignment vertical="center"/>
      <protection hidden="1"/>
    </xf>
    <xf numFmtId="4" fontId="15" fillId="0" borderId="24" xfId="55" applyNumberFormat="1" applyFont="1" applyBorder="1" applyAlignment="1" applyProtection="1">
      <alignment horizontal="center" vertical="center"/>
      <protection hidden="1" locked="0"/>
    </xf>
    <xf numFmtId="0" fontId="11" fillId="0" borderId="12" xfId="55" applyFont="1" applyBorder="1" applyAlignment="1" applyProtection="1">
      <alignment vertical="center"/>
      <protection hidden="1" locked="0"/>
    </xf>
    <xf numFmtId="0" fontId="0" fillId="0" borderId="12" xfId="0" applyFont="1" applyBorder="1" applyAlignment="1" applyProtection="1">
      <alignment/>
      <protection hidden="1" locked="0"/>
    </xf>
    <xf numFmtId="49" fontId="29" fillId="0" borderId="12" xfId="55" applyNumberFormat="1" applyFont="1" applyBorder="1" applyAlignment="1" applyProtection="1">
      <alignment vertical="center"/>
      <protection hidden="1" locked="0"/>
    </xf>
    <xf numFmtId="0" fontId="14" fillId="24" borderId="15" xfId="55" applyFont="1" applyFill="1" applyBorder="1" applyAlignment="1" applyProtection="1">
      <alignment vertical="center"/>
      <protection hidden="1"/>
    </xf>
    <xf numFmtId="0" fontId="11" fillId="24" borderId="15" xfId="55" applyFont="1" applyFill="1" applyBorder="1" applyAlignment="1" applyProtection="1">
      <alignment vertical="center"/>
      <protection hidden="1"/>
    </xf>
    <xf numFmtId="0" fontId="11" fillId="24" borderId="15" xfId="55" applyFont="1" applyFill="1" applyBorder="1" applyAlignment="1" applyProtection="1">
      <alignment horizontal="center" vertical="center"/>
      <protection hidden="1"/>
    </xf>
    <xf numFmtId="0" fontId="11" fillId="24" borderId="16" xfId="55" applyFont="1" applyFill="1" applyBorder="1" applyAlignment="1" applyProtection="1">
      <alignment vertical="center"/>
      <protection hidden="1"/>
    </xf>
    <xf numFmtId="0" fontId="11" fillId="22" borderId="10" xfId="55" applyFont="1" applyFill="1" applyBorder="1" applyAlignment="1" applyProtection="1">
      <alignment vertical="center"/>
      <protection hidden="1"/>
    </xf>
    <xf numFmtId="0" fontId="0" fillId="22" borderId="10" xfId="0" applyFont="1" applyFill="1" applyBorder="1" applyAlignment="1" applyProtection="1">
      <alignment/>
      <protection hidden="1"/>
    </xf>
    <xf numFmtId="49" fontId="11" fillId="24" borderId="25" xfId="55" applyNumberFormat="1" applyFont="1" applyFill="1" applyBorder="1" applyAlignment="1" applyProtection="1">
      <alignment vertical="center"/>
      <protection hidden="1"/>
    </xf>
    <xf numFmtId="0" fontId="11" fillId="0" borderId="0" xfId="55" applyFont="1" applyBorder="1" applyAlignment="1" applyProtection="1">
      <alignment vertical="center"/>
      <protection hidden="1"/>
    </xf>
    <xf numFmtId="0" fontId="11" fillId="0" borderId="0" xfId="55" applyFont="1" applyAlignment="1" applyProtection="1">
      <alignment horizontal="center" vertical="center"/>
      <protection hidden="1"/>
    </xf>
    <xf numFmtId="0" fontId="15" fillId="0" borderId="0" xfId="55" applyFont="1" applyAlignment="1" applyProtection="1">
      <alignment vertical="center"/>
      <protection hidden="1"/>
    </xf>
    <xf numFmtId="49" fontId="11" fillId="0" borderId="0" xfId="55" applyNumberFormat="1" applyFont="1" applyAlignment="1" applyProtection="1">
      <alignment vertical="center"/>
      <protection hidden="1"/>
    </xf>
    <xf numFmtId="0" fontId="15" fillId="0" borderId="0" xfId="55" applyFont="1" applyBorder="1" applyAlignment="1" applyProtection="1">
      <alignment vertical="center"/>
      <protection hidden="1"/>
    </xf>
    <xf numFmtId="2" fontId="66" fillId="0" borderId="0" xfId="55" applyNumberFormat="1" applyFont="1" applyBorder="1" applyAlignment="1" applyProtection="1">
      <alignment vertical="center"/>
      <protection hidden="1"/>
    </xf>
    <xf numFmtId="2" fontId="29" fillId="0" borderId="0" xfId="55" applyNumberFormat="1" applyFont="1" applyBorder="1" applyAlignment="1" applyProtection="1">
      <alignment horizontal="center" vertical="center"/>
      <protection hidden="1"/>
    </xf>
    <xf numFmtId="0" fontId="57" fillId="0" borderId="0" xfId="55" applyNumberFormat="1" applyFont="1" applyAlignment="1" applyProtection="1">
      <alignment horizontal="left" vertical="center"/>
      <protection hidden="1"/>
    </xf>
    <xf numFmtId="0" fontId="10" fillId="24" borderId="0" xfId="0" applyFont="1" applyFill="1" applyAlignment="1" applyProtection="1">
      <alignment/>
      <protection hidden="1"/>
    </xf>
    <xf numFmtId="0" fontId="10" fillId="0" borderId="0" xfId="0" applyFont="1" applyAlignment="1" applyProtection="1">
      <alignment/>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30" fillId="0" borderId="0" xfId="0" applyFont="1" applyAlignment="1" applyProtection="1">
      <alignment/>
      <protection hidden="1"/>
    </xf>
    <xf numFmtId="0" fontId="5" fillId="0" borderId="0" xfId="0" applyFont="1" applyAlignment="1" applyProtection="1">
      <alignment/>
      <protection hidden="1"/>
    </xf>
    <xf numFmtId="0" fontId="30" fillId="0" borderId="0" xfId="0" applyFont="1" applyAlignment="1" applyProtection="1">
      <alignment vertical="top"/>
      <protection hidden="1"/>
    </xf>
    <xf numFmtId="0" fontId="23" fillId="0" borderId="0" xfId="0" applyFont="1" applyAlignment="1" applyProtection="1">
      <alignment/>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right"/>
      <protection hidden="1"/>
    </xf>
    <xf numFmtId="0" fontId="3" fillId="22" borderId="10" xfId="0" applyFont="1" applyFill="1" applyBorder="1" applyAlignment="1" applyProtection="1">
      <alignment/>
      <protection hidden="1"/>
    </xf>
    <xf numFmtId="0" fontId="0" fillId="22" borderId="10" xfId="0" applyFill="1" applyBorder="1" applyAlignment="1" applyProtection="1">
      <alignment horizontal="center"/>
      <protection hidden="1"/>
    </xf>
    <xf numFmtId="0" fontId="3" fillId="22" borderId="10" xfId="0" applyFont="1" applyFill="1" applyBorder="1" applyAlignment="1" applyProtection="1">
      <alignment horizontal="center"/>
      <protection hidden="1"/>
    </xf>
    <xf numFmtId="0" fontId="0" fillId="22" borderId="10" xfId="0" applyFill="1" applyBorder="1" applyAlignment="1" applyProtection="1">
      <alignment/>
      <protection hidden="1"/>
    </xf>
    <xf numFmtId="0" fontId="0" fillId="0" borderId="0" xfId="0" applyFill="1" applyAlignment="1" applyProtection="1">
      <alignment horizontal="center"/>
      <protection hidden="1"/>
    </xf>
    <xf numFmtId="0" fontId="28" fillId="0" borderId="0" xfId="0" applyFont="1" applyAlignment="1" applyProtection="1">
      <alignment/>
      <protection hidden="1"/>
    </xf>
    <xf numFmtId="0" fontId="27"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5" xfId="0" applyFont="1" applyBorder="1" applyAlignment="1" applyProtection="1">
      <alignment horizontal="right"/>
      <protection hidden="1"/>
    </xf>
    <xf numFmtId="0" fontId="0" fillId="0" borderId="16" xfId="0" applyBorder="1" applyAlignment="1" applyProtection="1">
      <alignment horizontal="center"/>
      <protection hidden="1"/>
    </xf>
    <xf numFmtId="0" fontId="24" fillId="0" borderId="26" xfId="0" applyFont="1" applyBorder="1" applyAlignment="1" applyProtection="1">
      <alignment/>
      <protection hidden="1"/>
    </xf>
    <xf numFmtId="0" fontId="3" fillId="0" borderId="0" xfId="0" applyFont="1" applyBorder="1" applyAlignment="1" applyProtection="1">
      <alignment horizontal="right"/>
      <protection hidden="1"/>
    </xf>
    <xf numFmtId="0" fontId="0" fillId="0" borderId="27" xfId="0" applyBorder="1" applyAlignment="1" applyProtection="1">
      <alignment horizontal="center"/>
      <protection hidden="1"/>
    </xf>
    <xf numFmtId="0" fontId="3" fillId="0" borderId="26" xfId="0" applyFont="1" applyBorder="1" applyAlignment="1" applyProtection="1">
      <alignment/>
      <protection hidden="1"/>
    </xf>
    <xf numFmtId="0" fontId="48" fillId="0" borderId="26" xfId="0" applyFont="1" applyBorder="1" applyAlignment="1" applyProtection="1">
      <alignment/>
      <protection hidden="1"/>
    </xf>
    <xf numFmtId="0" fontId="23" fillId="0" borderId="0" xfId="0" applyFont="1" applyBorder="1" applyAlignment="1" applyProtection="1">
      <alignment/>
      <protection hidden="1"/>
    </xf>
    <xf numFmtId="0" fontId="2" fillId="0" borderId="0" xfId="0" applyFont="1" applyBorder="1" applyAlignment="1" applyProtection="1">
      <alignment/>
      <protection hidden="1"/>
    </xf>
    <xf numFmtId="0" fontId="24" fillId="0" borderId="0" xfId="0" applyFont="1" applyBorder="1" applyAlignment="1" applyProtection="1">
      <alignment/>
      <protection hidden="1"/>
    </xf>
    <xf numFmtId="0" fontId="41" fillId="20" borderId="11" xfId="0" applyFont="1" applyFill="1" applyBorder="1" applyAlignment="1" applyProtection="1">
      <alignment/>
      <protection hidden="1"/>
    </xf>
    <xf numFmtId="0" fontId="41" fillId="20" borderId="11" xfId="0" applyFont="1" applyFill="1" applyBorder="1" applyAlignment="1" applyProtection="1">
      <alignment horizontal="center" wrapText="1"/>
      <protection hidden="1"/>
    </xf>
    <xf numFmtId="0" fontId="41" fillId="22" borderId="11" xfId="0" applyFont="1" applyFill="1" applyBorder="1" applyAlignment="1" applyProtection="1">
      <alignment horizontal="center" wrapText="1"/>
      <protection hidden="1"/>
    </xf>
    <xf numFmtId="0" fontId="41" fillId="20" borderId="26" xfId="0" applyFont="1" applyFill="1" applyBorder="1" applyAlignment="1" applyProtection="1">
      <alignment horizontal="center" wrapText="1"/>
      <protection hidden="1"/>
    </xf>
    <xf numFmtId="0" fontId="41" fillId="20" borderId="0" xfId="0" applyFont="1" applyFill="1" applyBorder="1" applyAlignment="1" applyProtection="1">
      <alignment horizontal="center" wrapText="1"/>
      <protection hidden="1"/>
    </xf>
    <xf numFmtId="0" fontId="41" fillId="20" borderId="28" xfId="0" applyFont="1" applyFill="1" applyBorder="1" applyAlignment="1" applyProtection="1">
      <alignment horizontal="center" wrapText="1"/>
      <protection hidden="1"/>
    </xf>
    <xf numFmtId="0" fontId="41" fillId="20" borderId="29" xfId="0" applyFont="1" applyFill="1" applyBorder="1" applyAlignment="1" applyProtection="1">
      <alignment horizontal="right"/>
      <protection hidden="1"/>
    </xf>
    <xf numFmtId="0" fontId="3" fillId="0" borderId="0" xfId="0" applyFont="1" applyAlignment="1" applyProtection="1">
      <alignment horizontal="center" wrapText="1"/>
      <protection hidden="1"/>
    </xf>
    <xf numFmtId="0" fontId="25" fillId="24" borderId="14" xfId="0" applyFont="1" applyFill="1" applyBorder="1" applyAlignment="1" applyProtection="1">
      <alignment/>
      <protection hidden="1"/>
    </xf>
    <xf numFmtId="0" fontId="25" fillId="24" borderId="15" xfId="0" applyFont="1" applyFill="1" applyBorder="1" applyAlignment="1" applyProtection="1">
      <alignment/>
      <protection hidden="1"/>
    </xf>
    <xf numFmtId="0" fontId="25" fillId="24" borderId="30" xfId="0" applyFont="1" applyFill="1" applyBorder="1" applyAlignment="1" applyProtection="1">
      <alignment/>
      <protection hidden="1"/>
    </xf>
    <xf numFmtId="0" fontId="25" fillId="24" borderId="0" xfId="0" applyFont="1" applyFill="1" applyBorder="1" applyAlignment="1" applyProtection="1">
      <alignment/>
      <protection hidden="1"/>
    </xf>
    <xf numFmtId="0" fontId="25" fillId="24" borderId="15" xfId="0" applyFont="1" applyFill="1" applyBorder="1" applyAlignment="1" applyProtection="1">
      <alignment horizontal="right"/>
      <protection hidden="1"/>
    </xf>
    <xf numFmtId="0" fontId="0" fillId="0" borderId="11" xfId="0"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1" xfId="0" applyFont="1" applyBorder="1" applyAlignment="1" applyProtection="1">
      <alignment/>
      <protection hidden="1"/>
    </xf>
    <xf numFmtId="0" fontId="0" fillId="0" borderId="11" xfId="0" applyBorder="1" applyAlignment="1" applyProtection="1">
      <alignment/>
      <protection hidden="1"/>
    </xf>
    <xf numFmtId="0" fontId="23" fillId="0" borderId="12" xfId="0" applyFont="1" applyBorder="1" applyAlignment="1" applyProtection="1">
      <alignment/>
      <protection hidden="1" locked="0"/>
    </xf>
    <xf numFmtId="4" fontId="23" fillId="0" borderId="12" xfId="0" applyNumberFormat="1" applyFont="1" applyBorder="1" applyAlignment="1" applyProtection="1">
      <alignment horizontal="right"/>
      <protection hidden="1" locked="0"/>
    </xf>
    <xf numFmtId="10" fontId="23" fillId="0" borderId="12" xfId="0" applyNumberFormat="1" applyFont="1" applyBorder="1" applyAlignment="1" applyProtection="1">
      <alignment horizontal="right"/>
      <protection hidden="1" locked="0"/>
    </xf>
    <xf numFmtId="2" fontId="23" fillId="0" borderId="31" xfId="0" applyNumberFormat="1" applyFont="1" applyBorder="1" applyAlignment="1" applyProtection="1">
      <alignment/>
      <protection hidden="1"/>
    </xf>
    <xf numFmtId="10" fontId="23" fillId="0" borderId="0" xfId="0" applyNumberFormat="1" applyFont="1" applyBorder="1" applyAlignment="1" applyProtection="1">
      <alignment horizontal="center"/>
      <protection hidden="1"/>
    </xf>
    <xf numFmtId="2" fontId="23" fillId="0" borderId="0" xfId="0" applyNumberFormat="1" applyFont="1" applyFill="1" applyBorder="1" applyAlignment="1" applyProtection="1">
      <alignment/>
      <protection hidden="1"/>
    </xf>
    <xf numFmtId="205" fontId="23" fillId="0" borderId="12" xfId="0" applyNumberFormat="1" applyFont="1" applyBorder="1" applyAlignment="1" applyProtection="1">
      <alignment/>
      <protection hidden="1" locked="0"/>
    </xf>
    <xf numFmtId="2" fontId="0" fillId="0" borderId="11" xfId="0" applyNumberFormat="1" applyBorder="1" applyAlignment="1" applyProtection="1">
      <alignment horizontal="center"/>
      <protection hidden="1"/>
    </xf>
    <xf numFmtId="207" fontId="0" fillId="0" borderId="0" xfId="0" applyNumberFormat="1" applyBorder="1" applyAlignment="1" applyProtection="1">
      <alignment horizontal="center"/>
      <protection hidden="1"/>
    </xf>
    <xf numFmtId="0" fontId="2" fillId="0" borderId="26" xfId="0" applyFont="1" applyBorder="1" applyAlignment="1" applyProtection="1">
      <alignment/>
      <protection hidden="1"/>
    </xf>
    <xf numFmtId="10" fontId="41" fillId="0" borderId="12" xfId="0" applyNumberFormat="1" applyFont="1" applyBorder="1" applyAlignment="1" applyProtection="1">
      <alignment horizontal="right"/>
      <protection hidden="1" locked="0"/>
    </xf>
    <xf numFmtId="2" fontId="23" fillId="0" borderId="32" xfId="0" applyNumberFormat="1" applyFont="1" applyBorder="1" applyAlignment="1" applyProtection="1">
      <alignment/>
      <protection hidden="1"/>
    </xf>
    <xf numFmtId="10" fontId="23" fillId="0" borderId="33" xfId="0" applyNumberFormat="1" applyFont="1" applyBorder="1" applyAlignment="1" applyProtection="1">
      <alignment horizontal="center"/>
      <protection hidden="1" locked="0"/>
    </xf>
    <xf numFmtId="10" fontId="23" fillId="0" borderId="0" xfId="0" applyNumberFormat="1" applyFont="1" applyBorder="1" applyAlignment="1" applyProtection="1">
      <alignment horizontal="center"/>
      <protection hidden="1" locked="0"/>
    </xf>
    <xf numFmtId="4" fontId="23" fillId="0" borderId="34" xfId="0" applyNumberFormat="1" applyFont="1" applyBorder="1" applyAlignment="1" applyProtection="1">
      <alignment vertical="center"/>
      <protection hidden="1"/>
    </xf>
    <xf numFmtId="0" fontId="3" fillId="0" borderId="0" xfId="0" applyFont="1" applyBorder="1" applyAlignment="1" applyProtection="1">
      <alignment horizontal="center"/>
      <protection hidden="1"/>
    </xf>
    <xf numFmtId="0" fontId="0" fillId="0" borderId="0" xfId="0" applyBorder="1" applyAlignment="1" applyProtection="1">
      <alignment/>
      <protection hidden="1"/>
    </xf>
    <xf numFmtId="0" fontId="23" fillId="24" borderId="15" xfId="0" applyFont="1" applyFill="1" applyBorder="1" applyAlignment="1" applyProtection="1">
      <alignment/>
      <protection hidden="1"/>
    </xf>
    <xf numFmtId="0" fontId="23" fillId="24" borderId="35" xfId="0" applyFont="1" applyFill="1" applyBorder="1" applyAlignment="1" applyProtection="1">
      <alignment/>
      <protection hidden="1"/>
    </xf>
    <xf numFmtId="0" fontId="23" fillId="24" borderId="30" xfId="0" applyFont="1" applyFill="1" applyBorder="1" applyAlignment="1" applyProtection="1">
      <alignment/>
      <protection hidden="1"/>
    </xf>
    <xf numFmtId="0" fontId="23" fillId="24" borderId="0" xfId="0" applyFont="1" applyFill="1" applyBorder="1" applyAlignment="1" applyProtection="1">
      <alignment/>
      <protection hidden="1"/>
    </xf>
    <xf numFmtId="0" fontId="23" fillId="24" borderId="15" xfId="0" applyFont="1" applyFill="1" applyBorder="1" applyAlignment="1" applyProtection="1">
      <alignment horizontal="right"/>
      <protection hidden="1"/>
    </xf>
    <xf numFmtId="2" fontId="23" fillId="0" borderId="10" xfId="0" applyNumberFormat="1" applyFont="1" applyBorder="1" applyAlignment="1" applyProtection="1">
      <alignment/>
      <protection hidden="1" locked="0"/>
    </xf>
    <xf numFmtId="0" fontId="23" fillId="0" borderId="26" xfId="0" applyFont="1" applyBorder="1" applyAlignment="1" applyProtection="1">
      <alignment/>
      <protection hidden="1"/>
    </xf>
    <xf numFmtId="2" fontId="23" fillId="0" borderId="34" xfId="0" applyNumberFormat="1" applyFont="1" applyBorder="1" applyAlignment="1" applyProtection="1">
      <alignment/>
      <protection hidden="1" locked="0"/>
    </xf>
    <xf numFmtId="0" fontId="23" fillId="0" borderId="0" xfId="0" applyFont="1" applyFill="1" applyBorder="1" applyAlignment="1" applyProtection="1">
      <alignment/>
      <protection hidden="1"/>
    </xf>
    <xf numFmtId="4" fontId="25" fillId="0" borderId="34" xfId="0" applyNumberFormat="1" applyFont="1" applyBorder="1" applyAlignment="1" applyProtection="1">
      <alignment vertical="center"/>
      <protection hidden="1"/>
    </xf>
    <xf numFmtId="0" fontId="23" fillId="0" borderId="10" xfId="0" applyFont="1" applyFill="1" applyBorder="1" applyAlignment="1" applyProtection="1">
      <alignment/>
      <protection hidden="1"/>
    </xf>
    <xf numFmtId="0" fontId="0" fillId="0" borderId="34" xfId="0" applyBorder="1" applyAlignment="1" applyProtection="1">
      <alignment horizontal="center"/>
      <protection hidden="1"/>
    </xf>
    <xf numFmtId="0" fontId="26" fillId="0" borderId="14" xfId="0" applyFont="1" applyBorder="1" applyAlignment="1" applyProtection="1">
      <alignment/>
      <protection hidden="1"/>
    </xf>
    <xf numFmtId="0" fontId="26" fillId="0" borderId="15" xfId="0" applyFont="1" applyBorder="1" applyAlignment="1" applyProtection="1">
      <alignment/>
      <protection hidden="1"/>
    </xf>
    <xf numFmtId="0" fontId="24" fillId="0" borderId="15" xfId="0" applyFont="1" applyBorder="1" applyAlignment="1" applyProtection="1">
      <alignment/>
      <protection hidden="1"/>
    </xf>
    <xf numFmtId="0" fontId="24" fillId="0" borderId="15" xfId="0" applyFont="1" applyBorder="1" applyAlignment="1" applyProtection="1">
      <alignment horizontal="right"/>
      <protection hidden="1"/>
    </xf>
    <xf numFmtId="0" fontId="24" fillId="0" borderId="26" xfId="0" applyFont="1" applyBorder="1" applyAlignment="1" applyProtection="1">
      <alignment vertical="center"/>
      <protection hidden="1"/>
    </xf>
    <xf numFmtId="0" fontId="41" fillId="20" borderId="36" xfId="0" applyFont="1" applyFill="1" applyBorder="1" applyAlignment="1" applyProtection="1">
      <alignment/>
      <protection hidden="1"/>
    </xf>
    <xf numFmtId="0" fontId="41" fillId="20" borderId="31" xfId="0" applyFont="1" applyFill="1" applyBorder="1" applyAlignment="1" applyProtection="1">
      <alignment horizontal="center" wrapText="1"/>
      <protection hidden="1"/>
    </xf>
    <xf numFmtId="0" fontId="41" fillId="20" borderId="32" xfId="0" applyFont="1" applyFill="1" applyBorder="1" applyAlignment="1" applyProtection="1">
      <alignment horizontal="center" wrapText="1"/>
      <protection hidden="1"/>
    </xf>
    <xf numFmtId="4" fontId="23" fillId="0" borderId="12" xfId="0" applyNumberFormat="1" applyFont="1" applyBorder="1" applyAlignment="1" applyProtection="1">
      <alignment/>
      <protection hidden="1" locked="0"/>
    </xf>
    <xf numFmtId="2" fontId="23" fillId="0" borderId="34" xfId="0" applyNumberFormat="1" applyFont="1" applyBorder="1" applyAlignment="1" applyProtection="1">
      <alignment/>
      <protection hidden="1"/>
    </xf>
    <xf numFmtId="0" fontId="3" fillId="0" borderId="26" xfId="0" applyFont="1" applyBorder="1" applyAlignment="1" applyProtection="1">
      <alignment vertical="top"/>
      <protection hidden="1"/>
    </xf>
    <xf numFmtId="0" fontId="3" fillId="0" borderId="37" xfId="0" applyFont="1" applyBorder="1" applyAlignment="1" applyProtection="1">
      <alignment vertical="top"/>
      <protection hidden="1"/>
    </xf>
    <xf numFmtId="0" fontId="3" fillId="0" borderId="38"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vertical="top"/>
      <protection hidden="1"/>
    </xf>
    <xf numFmtId="0" fontId="26" fillId="0" borderId="0" xfId="0" applyFont="1" applyAlignment="1" applyProtection="1">
      <alignment vertical="top"/>
      <protection hidden="1"/>
    </xf>
    <xf numFmtId="0" fontId="24" fillId="0" borderId="0" xfId="0" applyFont="1" applyBorder="1" applyAlignment="1" applyProtection="1">
      <alignment vertical="top"/>
      <protection hidden="1"/>
    </xf>
    <xf numFmtId="0" fontId="24" fillId="0" borderId="39" xfId="0" applyFont="1" applyBorder="1" applyAlignment="1" applyProtection="1">
      <alignment/>
      <protection hidden="1"/>
    </xf>
    <xf numFmtId="0" fontId="26" fillId="24" borderId="0" xfId="0" applyFont="1" applyFill="1" applyBorder="1" applyAlignment="1" applyProtection="1">
      <alignment/>
      <protection hidden="1"/>
    </xf>
    <xf numFmtId="0" fontId="26" fillId="24" borderId="39" xfId="0" applyFont="1" applyFill="1" applyBorder="1" applyAlignment="1" applyProtection="1">
      <alignment/>
      <protection hidden="1"/>
    </xf>
    <xf numFmtId="0" fontId="24" fillId="24" borderId="40" xfId="0" applyFont="1" applyFill="1" applyBorder="1" applyAlignment="1" applyProtection="1">
      <alignment/>
      <protection hidden="1"/>
    </xf>
    <xf numFmtId="0" fontId="26" fillId="0" borderId="0" xfId="0" applyFont="1" applyBorder="1" applyAlignment="1" applyProtection="1">
      <alignment/>
      <protection hidden="1"/>
    </xf>
    <xf numFmtId="0" fontId="24" fillId="0" borderId="0" xfId="0" applyFont="1" applyBorder="1" applyAlignment="1" applyProtection="1">
      <alignment horizontal="right"/>
      <protection hidden="1"/>
    </xf>
    <xf numFmtId="0" fontId="25" fillId="24" borderId="0" xfId="0" applyFont="1" applyFill="1" applyBorder="1" applyAlignment="1" applyProtection="1">
      <alignment/>
      <protection hidden="1"/>
    </xf>
    <xf numFmtId="0" fontId="23" fillId="24" borderId="0" xfId="0" applyFont="1" applyFill="1" applyBorder="1" applyAlignment="1" applyProtection="1">
      <alignment/>
      <protection hidden="1"/>
    </xf>
    <xf numFmtId="0" fontId="23" fillId="24" borderId="39" xfId="0" applyFont="1" applyFill="1" applyBorder="1" applyAlignment="1" applyProtection="1">
      <alignment/>
      <protection hidden="1"/>
    </xf>
    <xf numFmtId="0" fontId="26" fillId="24" borderId="40" xfId="0" applyFont="1" applyFill="1" applyBorder="1" applyAlignment="1" applyProtection="1">
      <alignment horizontal="right"/>
      <protection hidden="1"/>
    </xf>
    <xf numFmtId="0" fontId="0" fillId="24" borderId="0" xfId="0" applyFont="1" applyFill="1" applyBorder="1" applyAlignment="1" applyProtection="1">
      <alignment/>
      <protection hidden="1"/>
    </xf>
    <xf numFmtId="0" fontId="0" fillId="24" borderId="39" xfId="0" applyFont="1" applyFill="1" applyBorder="1" applyAlignment="1" applyProtection="1">
      <alignment/>
      <protection hidden="1"/>
    </xf>
    <xf numFmtId="0" fontId="24" fillId="0" borderId="0" xfId="0" applyFont="1" applyAlignment="1" applyProtection="1">
      <alignment vertical="top"/>
      <protection hidden="1"/>
    </xf>
    <xf numFmtId="0" fontId="36" fillId="0" borderId="0" xfId="0" applyFont="1" applyAlignment="1" applyProtection="1">
      <alignment/>
      <protection hidden="1"/>
    </xf>
    <xf numFmtId="4" fontId="3" fillId="0" borderId="0" xfId="0" applyNumberFormat="1" applyFont="1" applyAlignment="1" applyProtection="1">
      <alignment/>
      <protection hidden="1"/>
    </xf>
    <xf numFmtId="0" fontId="5" fillId="0" borderId="0" xfId="0" applyFont="1" applyAlignment="1" applyProtection="1">
      <alignment vertical="top"/>
      <protection hidden="1"/>
    </xf>
    <xf numFmtId="0" fontId="24" fillId="0" borderId="0" xfId="0" applyFont="1" applyFill="1" applyAlignment="1" applyProtection="1">
      <alignment/>
      <protection hidden="1"/>
    </xf>
    <xf numFmtId="4" fontId="3" fillId="0" borderId="0" xfId="0" applyNumberFormat="1" applyFont="1" applyFill="1" applyAlignment="1" applyProtection="1">
      <alignment/>
      <protection hidden="1"/>
    </xf>
    <xf numFmtId="0" fontId="32" fillId="0" borderId="0" xfId="0" applyFont="1" applyAlignment="1" applyProtection="1">
      <alignment/>
      <protection hidden="1"/>
    </xf>
    <xf numFmtId="0" fontId="3" fillId="25" borderId="10" xfId="0" applyFont="1" applyFill="1" applyBorder="1" applyAlignment="1" applyProtection="1">
      <alignment/>
      <protection hidden="1"/>
    </xf>
    <xf numFmtId="4" fontId="3" fillId="25" borderId="10" xfId="0" applyNumberFormat="1" applyFont="1" applyFill="1" applyBorder="1" applyAlignment="1" applyProtection="1">
      <alignment/>
      <protection hidden="1"/>
    </xf>
    <xf numFmtId="0" fontId="24" fillId="25" borderId="10" xfId="0" applyFont="1" applyFill="1" applyBorder="1" applyAlignment="1" applyProtection="1">
      <alignment/>
      <protection hidden="1"/>
    </xf>
    <xf numFmtId="4" fontId="3" fillId="0" borderId="16" xfId="0" applyNumberFormat="1" applyFont="1" applyBorder="1" applyAlignment="1" applyProtection="1">
      <alignment/>
      <protection hidden="1"/>
    </xf>
    <xf numFmtId="0" fontId="7" fillId="0" borderId="26" xfId="0" applyFont="1" applyBorder="1" applyAlignment="1" applyProtection="1">
      <alignment/>
      <protection hidden="1"/>
    </xf>
    <xf numFmtId="4" fontId="3" fillId="0" borderId="27" xfId="0" applyNumberFormat="1" applyFont="1" applyBorder="1" applyAlignment="1" applyProtection="1">
      <alignment/>
      <protection hidden="1"/>
    </xf>
    <xf numFmtId="0" fontId="23" fillId="20" borderId="41" xfId="0" applyFont="1" applyFill="1" applyBorder="1" applyAlignment="1" applyProtection="1">
      <alignment/>
      <protection hidden="1"/>
    </xf>
    <xf numFmtId="0" fontId="23" fillId="20" borderId="42" xfId="0" applyFont="1" applyFill="1" applyBorder="1" applyAlignment="1" applyProtection="1">
      <alignment/>
      <protection hidden="1"/>
    </xf>
    <xf numFmtId="0" fontId="23" fillId="20" borderId="43" xfId="0" applyFont="1" applyFill="1" applyBorder="1" applyAlignment="1" applyProtection="1">
      <alignment/>
      <protection hidden="1"/>
    </xf>
    <xf numFmtId="0" fontId="23" fillId="24" borderId="44" xfId="0" applyFont="1" applyFill="1" applyBorder="1" applyAlignment="1" applyProtection="1">
      <alignment horizontal="right"/>
      <protection hidden="1"/>
    </xf>
    <xf numFmtId="0" fontId="23" fillId="24" borderId="41" xfId="0" applyFont="1" applyFill="1" applyBorder="1" applyAlignment="1" applyProtection="1">
      <alignment horizontal="right"/>
      <protection hidden="1"/>
    </xf>
    <xf numFmtId="0" fontId="24" fillId="0" borderId="45" xfId="0" applyFont="1" applyBorder="1" applyAlignment="1" applyProtection="1">
      <alignment/>
      <protection hidden="1"/>
    </xf>
    <xf numFmtId="4" fontId="24" fillId="0" borderId="45" xfId="0" applyNumberFormat="1" applyFont="1" applyBorder="1" applyAlignment="1" applyProtection="1">
      <alignment/>
      <protection hidden="1" locked="0"/>
    </xf>
    <xf numFmtId="4" fontId="24" fillId="0" borderId="44" xfId="0" applyNumberFormat="1" applyFont="1" applyBorder="1" applyAlignment="1" applyProtection="1">
      <alignment/>
      <protection hidden="1"/>
    </xf>
    <xf numFmtId="4" fontId="23" fillId="0" borderId="12" xfId="0" applyNumberFormat="1" applyFont="1" applyFill="1" applyBorder="1" applyAlignment="1" applyProtection="1">
      <alignment/>
      <protection hidden="1" locked="0"/>
    </xf>
    <xf numFmtId="0" fontId="23" fillId="0" borderId="45" xfId="0" applyFont="1" applyFill="1" applyBorder="1" applyAlignment="1" applyProtection="1">
      <alignment/>
      <protection hidden="1"/>
    </xf>
    <xf numFmtId="0" fontId="23" fillId="0" borderId="45" xfId="0" applyFont="1" applyFill="1" applyBorder="1" applyAlignment="1" applyProtection="1">
      <alignment/>
      <protection hidden="1" locked="0"/>
    </xf>
    <xf numFmtId="0" fontId="23" fillId="0" borderId="45" xfId="0" applyFont="1" applyFill="1" applyBorder="1" applyAlignment="1" applyProtection="1">
      <alignment horizontal="right"/>
      <protection hidden="1" locked="0"/>
    </xf>
    <xf numFmtId="4" fontId="23" fillId="0" borderId="45" xfId="0" applyNumberFormat="1" applyFont="1" applyFill="1" applyBorder="1" applyAlignment="1" applyProtection="1">
      <alignment/>
      <protection hidden="1" locked="0"/>
    </xf>
    <xf numFmtId="4" fontId="23" fillId="0" borderId="44" xfId="0" applyNumberFormat="1" applyFont="1" applyFill="1" applyBorder="1" applyAlignment="1" applyProtection="1">
      <alignment/>
      <protection hidden="1"/>
    </xf>
    <xf numFmtId="0" fontId="24" fillId="0" borderId="45" xfId="0" applyFont="1" applyBorder="1" applyAlignment="1" applyProtection="1">
      <alignment/>
      <protection hidden="1" locked="0"/>
    </xf>
    <xf numFmtId="0" fontId="24" fillId="0" borderId="46" xfId="0" applyFont="1" applyBorder="1" applyAlignment="1" applyProtection="1">
      <alignment/>
      <protection hidden="1"/>
    </xf>
    <xf numFmtId="0" fontId="24" fillId="0" borderId="47" xfId="0" applyFont="1" applyBorder="1" applyAlignment="1" applyProtection="1">
      <alignment/>
      <protection hidden="1" locked="0"/>
    </xf>
    <xf numFmtId="4" fontId="24" fillId="0" borderId="12" xfId="0" applyNumberFormat="1" applyFont="1" applyBorder="1" applyAlignment="1" applyProtection="1">
      <alignment/>
      <protection hidden="1" locked="0"/>
    </xf>
    <xf numFmtId="0" fontId="24" fillId="0" borderId="0" xfId="0" applyFont="1" applyBorder="1" applyAlignment="1" applyProtection="1">
      <alignment/>
      <protection hidden="1" locked="0"/>
    </xf>
    <xf numFmtId="4" fontId="24" fillId="0" borderId="0" xfId="0" applyNumberFormat="1" applyFont="1" applyBorder="1" applyAlignment="1" applyProtection="1">
      <alignment/>
      <protection hidden="1" locked="0"/>
    </xf>
    <xf numFmtId="0" fontId="23" fillId="0" borderId="45" xfId="0" applyFont="1" applyFill="1" applyBorder="1" applyAlignment="1" applyProtection="1">
      <alignment horizontal="right"/>
      <protection hidden="1"/>
    </xf>
    <xf numFmtId="4" fontId="23" fillId="0" borderId="48" xfId="0" applyNumberFormat="1" applyFont="1" applyFill="1" applyBorder="1" applyAlignment="1" applyProtection="1">
      <alignment/>
      <protection hidden="1"/>
    </xf>
    <xf numFmtId="0" fontId="24" fillId="24" borderId="42" xfId="0" applyFont="1" applyFill="1" applyBorder="1" applyAlignment="1" applyProtection="1">
      <alignment/>
      <protection hidden="1"/>
    </xf>
    <xf numFmtId="0" fontId="24" fillId="24" borderId="43" xfId="0" applyFont="1" applyFill="1" applyBorder="1" applyAlignment="1" applyProtection="1">
      <alignment/>
      <protection hidden="1"/>
    </xf>
    <xf numFmtId="0" fontId="27" fillId="0" borderId="0" xfId="0" applyFont="1" applyAlignment="1" applyProtection="1">
      <alignment/>
      <protection hidden="1"/>
    </xf>
    <xf numFmtId="4" fontId="24" fillId="0" borderId="0" xfId="0" applyNumberFormat="1" applyFont="1" applyBorder="1" applyAlignment="1" applyProtection="1">
      <alignment/>
      <protection hidden="1"/>
    </xf>
    <xf numFmtId="0" fontId="26" fillId="0" borderId="36" xfId="0" applyFont="1" applyBorder="1" applyAlignment="1" applyProtection="1">
      <alignment vertical="top"/>
      <protection hidden="1"/>
    </xf>
    <xf numFmtId="0" fontId="24" fillId="0" borderId="31" xfId="0" applyFont="1" applyBorder="1" applyAlignment="1" applyProtection="1">
      <alignment/>
      <protection hidden="1"/>
    </xf>
    <xf numFmtId="0" fontId="24" fillId="0" borderId="31" xfId="0" applyFont="1" applyBorder="1" applyAlignment="1" applyProtection="1">
      <alignment horizontal="right"/>
      <protection hidden="1"/>
    </xf>
    <xf numFmtId="4" fontId="24" fillId="0" borderId="32" xfId="0" applyNumberFormat="1" applyFont="1" applyBorder="1" applyAlignment="1" applyProtection="1">
      <alignment/>
      <protection hidden="1"/>
    </xf>
    <xf numFmtId="4" fontId="41" fillId="20" borderId="29" xfId="0" applyNumberFormat="1" applyFont="1" applyFill="1" applyBorder="1" applyAlignment="1" applyProtection="1">
      <alignment horizontal="right"/>
      <protection hidden="1"/>
    </xf>
    <xf numFmtId="0" fontId="23" fillId="24" borderId="49" xfId="0" applyFont="1" applyFill="1" applyBorder="1" applyAlignment="1" applyProtection="1">
      <alignment/>
      <protection hidden="1"/>
    </xf>
    <xf numFmtId="0" fontId="23" fillId="24" borderId="50" xfId="0" applyFont="1" applyFill="1" applyBorder="1" applyAlignment="1" applyProtection="1">
      <alignment/>
      <protection hidden="1"/>
    </xf>
    <xf numFmtId="0" fontId="25" fillId="24" borderId="50" xfId="0" applyFont="1" applyFill="1" applyBorder="1" applyAlignment="1" applyProtection="1">
      <alignment/>
      <protection hidden="1"/>
    </xf>
    <xf numFmtId="0" fontId="27" fillId="24" borderId="51" xfId="0" applyFont="1" applyFill="1" applyBorder="1" applyAlignment="1" applyProtection="1">
      <alignment horizontal="right"/>
      <protection hidden="1"/>
    </xf>
    <xf numFmtId="0" fontId="23" fillId="24" borderId="52" xfId="0" applyFont="1" applyFill="1" applyBorder="1" applyAlignment="1" applyProtection="1">
      <alignment horizontal="right"/>
      <protection hidden="1"/>
    </xf>
    <xf numFmtId="0" fontId="23" fillId="24" borderId="40" xfId="0" applyFont="1" applyFill="1" applyBorder="1" applyAlignment="1" applyProtection="1">
      <alignment/>
      <protection hidden="1"/>
    </xf>
    <xf numFmtId="0" fontId="23" fillId="24" borderId="40" xfId="0" applyFont="1" applyFill="1" applyBorder="1" applyAlignment="1" applyProtection="1">
      <alignment horizontal="right"/>
      <protection hidden="1"/>
    </xf>
    <xf numFmtId="0" fontId="23" fillId="24" borderId="53" xfId="0" applyFont="1" applyFill="1" applyBorder="1" applyAlignment="1" applyProtection="1">
      <alignment horizontal="right"/>
      <protection hidden="1"/>
    </xf>
    <xf numFmtId="0" fontId="23" fillId="24" borderId="54" xfId="0" applyFont="1" applyFill="1" applyBorder="1" applyAlignment="1" applyProtection="1">
      <alignment/>
      <protection hidden="1"/>
    </xf>
    <xf numFmtId="0" fontId="23" fillId="24" borderId="54" xfId="0" applyFont="1" applyFill="1" applyBorder="1" applyAlignment="1" applyProtection="1">
      <alignment horizontal="right"/>
      <protection hidden="1"/>
    </xf>
    <xf numFmtId="3" fontId="23" fillId="0" borderId="12" xfId="0" applyNumberFormat="1" applyFont="1" applyBorder="1" applyAlignment="1" applyProtection="1">
      <alignment/>
      <protection hidden="1" locked="0"/>
    </xf>
    <xf numFmtId="4" fontId="23" fillId="0" borderId="33" xfId="0" applyNumberFormat="1" applyFont="1" applyBorder="1" applyAlignment="1" applyProtection="1">
      <alignment/>
      <protection hidden="1" locked="0"/>
    </xf>
    <xf numFmtId="4" fontId="24" fillId="0" borderId="0" xfId="0" applyNumberFormat="1" applyFont="1" applyAlignment="1" applyProtection="1">
      <alignment/>
      <protection hidden="1"/>
    </xf>
    <xf numFmtId="4" fontId="36" fillId="0" borderId="0" xfId="0" applyNumberFormat="1" applyFont="1" applyAlignment="1" applyProtection="1">
      <alignment/>
      <protection hidden="1"/>
    </xf>
    <xf numFmtId="4" fontId="0" fillId="0" borderId="0" xfId="0" applyNumberFormat="1" applyAlignment="1" applyProtection="1">
      <alignment/>
      <protection hidden="1"/>
    </xf>
    <xf numFmtId="0" fontId="23" fillId="20" borderId="52" xfId="0" applyFont="1" applyFill="1" applyBorder="1" applyAlignment="1" applyProtection="1">
      <alignment/>
      <protection hidden="1"/>
    </xf>
    <xf numFmtId="0" fontId="23" fillId="20" borderId="40" xfId="0" applyFont="1" applyFill="1" applyBorder="1" applyAlignment="1" applyProtection="1">
      <alignment/>
      <protection hidden="1"/>
    </xf>
    <xf numFmtId="0" fontId="24" fillId="20" borderId="40" xfId="0" applyFont="1" applyFill="1" applyBorder="1" applyAlignment="1" applyProtection="1">
      <alignment/>
      <protection hidden="1"/>
    </xf>
    <xf numFmtId="0" fontId="26" fillId="20" borderId="55" xfId="0" applyFont="1" applyFill="1" applyBorder="1" applyAlignment="1" applyProtection="1">
      <alignment horizontal="right"/>
      <protection hidden="1"/>
    </xf>
    <xf numFmtId="4" fontId="25" fillId="0" borderId="12" xfId="0" applyNumberFormat="1" applyFont="1" applyBorder="1" applyAlignment="1" applyProtection="1">
      <alignment/>
      <protection hidden="1" locked="0"/>
    </xf>
    <xf numFmtId="0" fontId="26"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23" fillId="20" borderId="56" xfId="0" applyFont="1" applyFill="1" applyBorder="1" applyAlignment="1" applyProtection="1">
      <alignment/>
      <protection hidden="1"/>
    </xf>
    <xf numFmtId="0" fontId="30" fillId="20" borderId="42" xfId="0" applyFont="1" applyFill="1" applyBorder="1" applyAlignment="1" applyProtection="1">
      <alignment horizontal="center" vertical="center" wrapText="1"/>
      <protection hidden="1"/>
    </xf>
    <xf numFmtId="0" fontId="30" fillId="20" borderId="54" xfId="0" applyFont="1" applyFill="1" applyBorder="1" applyAlignment="1" applyProtection="1">
      <alignment horizontal="center" vertical="center" wrapText="1"/>
      <protection hidden="1"/>
    </xf>
    <xf numFmtId="0" fontId="23" fillId="22" borderId="42" xfId="0" applyFont="1" applyFill="1" applyBorder="1" applyAlignment="1" applyProtection="1">
      <alignment horizontal="right"/>
      <protection hidden="1"/>
    </xf>
    <xf numFmtId="0" fontId="23" fillId="24" borderId="42" xfId="0" applyFont="1" applyFill="1" applyBorder="1" applyAlignment="1" applyProtection="1">
      <alignment horizontal="right"/>
      <protection hidden="1"/>
    </xf>
    <xf numFmtId="0" fontId="24" fillId="0" borderId="57" xfId="0" applyFont="1" applyBorder="1" applyAlignment="1" applyProtection="1">
      <alignment/>
      <protection hidden="1" locked="0"/>
    </xf>
    <xf numFmtId="0" fontId="24" fillId="0" borderId="58" xfId="0" applyFont="1" applyBorder="1" applyAlignment="1" applyProtection="1">
      <alignment/>
      <protection hidden="1"/>
    </xf>
    <xf numFmtId="4" fontId="24" fillId="0" borderId="58" xfId="0" applyNumberFormat="1" applyFont="1" applyBorder="1" applyAlignment="1" applyProtection="1">
      <alignment/>
      <protection hidden="1"/>
    </xf>
    <xf numFmtId="0" fontId="24" fillId="0" borderId="59" xfId="0" applyFont="1" applyBorder="1" applyAlignment="1" applyProtection="1">
      <alignment/>
      <protection hidden="1" locked="0"/>
    </xf>
    <xf numFmtId="0" fontId="24" fillId="0" borderId="10" xfId="0" applyFont="1" applyBorder="1" applyAlignment="1" applyProtection="1">
      <alignment/>
      <protection hidden="1"/>
    </xf>
    <xf numFmtId="0" fontId="24" fillId="0" borderId="33" xfId="0" applyFont="1" applyBorder="1" applyAlignment="1" applyProtection="1">
      <alignment/>
      <protection hidden="1"/>
    </xf>
    <xf numFmtId="0" fontId="24" fillId="0" borderId="60" xfId="0" applyFont="1" applyBorder="1" applyAlignment="1" applyProtection="1">
      <alignment/>
      <protection hidden="1"/>
    </xf>
    <xf numFmtId="0" fontId="24" fillId="0" borderId="61" xfId="0" applyFont="1" applyBorder="1" applyAlignment="1" applyProtection="1">
      <alignment/>
      <protection hidden="1" locked="0"/>
    </xf>
    <xf numFmtId="0" fontId="24" fillId="0" borderId="29" xfId="0" applyFont="1" applyBorder="1" applyAlignment="1" applyProtection="1">
      <alignment/>
      <protection hidden="1"/>
    </xf>
    <xf numFmtId="0" fontId="24" fillId="0" borderId="62" xfId="0" applyFont="1" applyBorder="1" applyAlignment="1" applyProtection="1">
      <alignment/>
      <protection hidden="1"/>
    </xf>
    <xf numFmtId="4" fontId="24" fillId="0" borderId="29" xfId="0" applyNumberFormat="1" applyFont="1" applyBorder="1" applyAlignment="1" applyProtection="1">
      <alignment/>
      <protection hidden="1"/>
    </xf>
    <xf numFmtId="0" fontId="23" fillId="20" borderId="42" xfId="0" applyFont="1" applyFill="1" applyBorder="1" applyAlignment="1" applyProtection="1">
      <alignment horizontal="center" vertical="center" wrapText="1"/>
      <protection hidden="1"/>
    </xf>
    <xf numFmtId="0" fontId="23" fillId="20" borderId="54" xfId="0" applyFont="1" applyFill="1" applyBorder="1" applyAlignment="1" applyProtection="1">
      <alignment horizontal="center" vertical="center" wrapText="1"/>
      <protection hidden="1"/>
    </xf>
    <xf numFmtId="0" fontId="23" fillId="0" borderId="59" xfId="0" applyFont="1" applyFill="1" applyBorder="1" applyAlignment="1" applyProtection="1">
      <alignment/>
      <protection hidden="1" locked="0"/>
    </xf>
    <xf numFmtId="0" fontId="23" fillId="0" borderId="33" xfId="0" applyFont="1" applyFill="1" applyBorder="1" applyAlignment="1" applyProtection="1">
      <alignment/>
      <protection hidden="1"/>
    </xf>
    <xf numFmtId="0" fontId="23" fillId="0" borderId="60" xfId="0" applyFont="1" applyFill="1" applyBorder="1" applyAlignment="1" applyProtection="1">
      <alignment/>
      <protection hidden="1"/>
    </xf>
    <xf numFmtId="0" fontId="23" fillId="0" borderId="10" xfId="0" applyFont="1" applyFill="1" applyBorder="1" applyAlignment="1" applyProtection="1">
      <alignment horizontal="right"/>
      <protection hidden="1"/>
    </xf>
    <xf numFmtId="0" fontId="23" fillId="0" borderId="27" xfId="0" applyFont="1" applyFill="1" applyBorder="1" applyAlignment="1" applyProtection="1">
      <alignment/>
      <protection hidden="1"/>
    </xf>
    <xf numFmtId="4" fontId="23" fillId="0" borderId="58" xfId="0" applyNumberFormat="1" applyFont="1" applyFill="1" applyBorder="1" applyAlignment="1" applyProtection="1">
      <alignment/>
      <protection hidden="1"/>
    </xf>
    <xf numFmtId="0" fontId="23" fillId="0" borderId="61" xfId="0" applyFont="1" applyFill="1" applyBorder="1" applyAlignment="1" applyProtection="1">
      <alignment/>
      <protection hidden="1" locked="0"/>
    </xf>
    <xf numFmtId="0" fontId="23" fillId="0" borderId="15" xfId="0" applyFont="1" applyFill="1" applyBorder="1" applyAlignment="1" applyProtection="1">
      <alignment/>
      <protection hidden="1"/>
    </xf>
    <xf numFmtId="0" fontId="23" fillId="0" borderId="29" xfId="0" applyFont="1" applyFill="1" applyBorder="1" applyAlignment="1" applyProtection="1">
      <alignment/>
      <protection hidden="1"/>
    </xf>
    <xf numFmtId="0" fontId="23" fillId="0" borderId="62" xfId="0" applyFont="1" applyFill="1" applyBorder="1" applyAlignment="1" applyProtection="1">
      <alignment/>
      <protection hidden="1"/>
    </xf>
    <xf numFmtId="0" fontId="23" fillId="0" borderId="15" xfId="0" applyFont="1" applyFill="1" applyBorder="1" applyAlignment="1" applyProtection="1">
      <alignment horizontal="right"/>
      <protection hidden="1"/>
    </xf>
    <xf numFmtId="4" fontId="23" fillId="0" borderId="29" xfId="0" applyNumberFormat="1" applyFont="1" applyFill="1" applyBorder="1" applyAlignment="1" applyProtection="1">
      <alignment/>
      <protection hidden="1"/>
    </xf>
    <xf numFmtId="0" fontId="24" fillId="24" borderId="0" xfId="0" applyFont="1" applyFill="1" applyBorder="1" applyAlignment="1" applyProtection="1">
      <alignment/>
      <protection hidden="1"/>
    </xf>
    <xf numFmtId="0" fontId="24" fillId="24" borderId="63" xfId="0" applyFont="1" applyFill="1" applyBorder="1" applyAlignment="1" applyProtection="1">
      <alignment/>
      <protection hidden="1"/>
    </xf>
    <xf numFmtId="0" fontId="24" fillId="24" borderId="18" xfId="0" applyFont="1" applyFill="1" applyBorder="1" applyAlignment="1" applyProtection="1">
      <alignment/>
      <protection hidden="1"/>
    </xf>
    <xf numFmtId="0" fontId="27" fillId="24" borderId="18" xfId="0" applyFont="1" applyFill="1" applyBorder="1" applyAlignment="1" applyProtection="1">
      <alignment horizontal="right"/>
      <protection hidden="1"/>
    </xf>
    <xf numFmtId="0" fontId="3" fillId="0" borderId="0" xfId="0" applyFont="1" applyAlignment="1" applyProtection="1">
      <alignment textRotation="90"/>
      <protection hidden="1"/>
    </xf>
    <xf numFmtId="0" fontId="23" fillId="24" borderId="0" xfId="0" applyFont="1" applyFill="1" applyBorder="1" applyAlignment="1" applyProtection="1">
      <alignment horizontal="right" vertical="top"/>
      <protection hidden="1"/>
    </xf>
    <xf numFmtId="0" fontId="0" fillId="24" borderId="64" xfId="0" applyFont="1" applyFill="1" applyBorder="1" applyAlignment="1" applyProtection="1">
      <alignment/>
      <protection hidden="1"/>
    </xf>
    <xf numFmtId="0" fontId="3" fillId="0" borderId="0" xfId="0" applyFont="1" applyFill="1" applyAlignment="1" applyProtection="1">
      <alignment horizontal="right"/>
      <protection hidden="1"/>
    </xf>
    <xf numFmtId="0" fontId="0" fillId="0" borderId="0" xfId="0" applyFill="1" applyAlignment="1" applyProtection="1">
      <alignment horizontal="right"/>
      <protection hidden="1"/>
    </xf>
    <xf numFmtId="0" fontId="11" fillId="0" borderId="0" xfId="55" applyFont="1" applyFill="1" applyAlignment="1" applyProtection="1">
      <alignment vertical="center"/>
      <protection hidden="1"/>
    </xf>
    <xf numFmtId="0" fontId="23" fillId="24" borderId="39" xfId="0" applyFont="1" applyFill="1" applyBorder="1" applyAlignment="1" applyProtection="1">
      <alignment horizontal="right" vertical="top"/>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25" fillId="24" borderId="64" xfId="0" applyFont="1" applyFill="1" applyBorder="1" applyAlignment="1" applyProtection="1">
      <alignment horizontal="left" vertical="top" wrapText="1"/>
      <protection hidden="1"/>
    </xf>
    <xf numFmtId="0" fontId="10" fillId="22" borderId="0" xfId="55" applyFont="1" applyFill="1" applyBorder="1" applyAlignment="1" applyProtection="1">
      <alignment horizontal="center" vertical="center"/>
      <protection hidden="1"/>
    </xf>
    <xf numFmtId="0" fontId="11" fillId="22" borderId="0" xfId="55" applyFont="1" applyFill="1" applyBorder="1" applyAlignment="1" applyProtection="1">
      <alignment vertical="center"/>
      <protection hidden="1"/>
    </xf>
    <xf numFmtId="0" fontId="11" fillId="22" borderId="0" xfId="55" applyFont="1" applyFill="1" applyBorder="1" applyAlignment="1" applyProtection="1">
      <alignment horizontal="center" vertical="center"/>
      <protection hidden="1"/>
    </xf>
    <xf numFmtId="0" fontId="12" fillId="22" borderId="0" xfId="55" applyFont="1" applyFill="1" applyBorder="1" applyAlignment="1" applyProtection="1">
      <alignment vertical="center"/>
      <protection hidden="1"/>
    </xf>
    <xf numFmtId="0" fontId="0" fillId="22" borderId="0" xfId="0" applyFill="1" applyBorder="1" applyAlignment="1" applyProtection="1">
      <alignment/>
      <protection hidden="1"/>
    </xf>
    <xf numFmtId="49" fontId="11" fillId="22" borderId="0" xfId="55" applyNumberFormat="1" applyFont="1" applyFill="1" applyBorder="1" applyAlignment="1" applyProtection="1">
      <alignment vertical="center"/>
      <protection hidden="1"/>
    </xf>
    <xf numFmtId="0" fontId="10"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center" vertical="center"/>
      <protection hidden="1"/>
    </xf>
    <xf numFmtId="0" fontId="12" fillId="0" borderId="0" xfId="55" applyFont="1" applyFill="1" applyAlignment="1" applyProtection="1">
      <alignment vertical="center"/>
      <protection hidden="1"/>
    </xf>
    <xf numFmtId="49" fontId="11" fillId="0" borderId="0" xfId="55" applyNumberFormat="1" applyFont="1" applyFill="1" applyAlignment="1" applyProtection="1">
      <alignment vertical="center"/>
      <protection hidden="1"/>
    </xf>
    <xf numFmtId="0" fontId="45" fillId="0" borderId="0" xfId="55" applyNumberFormat="1" applyFont="1" applyBorder="1" applyAlignment="1" applyProtection="1">
      <alignment horizontal="left" vertical="top"/>
      <protection hidden="1"/>
    </xf>
    <xf numFmtId="0" fontId="71" fillId="0" borderId="0" xfId="55" applyFont="1" applyBorder="1" applyAlignment="1" applyProtection="1">
      <alignment horizontal="left" vertical="center"/>
      <protection hidden="1"/>
    </xf>
    <xf numFmtId="0" fontId="13" fillId="0" borderId="0" xfId="55" applyFont="1" applyBorder="1" applyAlignment="1" applyProtection="1">
      <alignment vertical="center"/>
      <protection hidden="1"/>
    </xf>
    <xf numFmtId="0" fontId="13" fillId="0" borderId="0" xfId="55" applyFont="1" applyBorder="1" applyAlignment="1" applyProtection="1">
      <alignment horizontal="center" vertical="center"/>
      <protection hidden="1"/>
    </xf>
    <xf numFmtId="0" fontId="62" fillId="0" borderId="0" xfId="55" applyFont="1" applyBorder="1" applyAlignment="1" applyProtection="1">
      <alignment horizontal="center" vertical="center"/>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11" fillId="0" borderId="0" xfId="55" applyFont="1" applyBorder="1" applyAlignment="1" applyProtection="1">
      <alignment horizontal="left" vertical="center"/>
      <protection hidden="1"/>
    </xf>
    <xf numFmtId="0" fontId="28" fillId="24" borderId="0" xfId="0" applyFont="1" applyFill="1" applyAlignment="1" applyProtection="1">
      <alignment/>
      <protection hidden="1"/>
    </xf>
    <xf numFmtId="0" fontId="24" fillId="24" borderId="0" xfId="0" applyFont="1" applyFill="1" applyAlignment="1" applyProtection="1">
      <alignment horizontal="right"/>
      <protection hidden="1"/>
    </xf>
    <xf numFmtId="0" fontId="0" fillId="24" borderId="0" xfId="0" applyFill="1" applyBorder="1" applyAlignment="1" applyProtection="1">
      <alignment/>
      <protection hidden="1"/>
    </xf>
    <xf numFmtId="0" fontId="63" fillId="24" borderId="0" xfId="0" applyFont="1" applyFill="1" applyBorder="1" applyAlignment="1" applyProtection="1">
      <alignment/>
      <protection hidden="1"/>
    </xf>
    <xf numFmtId="0" fontId="63" fillId="24" borderId="0" xfId="0" applyFont="1" applyFill="1" applyBorder="1" applyAlignment="1" applyProtection="1">
      <alignment horizontal="center"/>
      <protection hidden="1"/>
    </xf>
    <xf numFmtId="0" fontId="64" fillId="24" borderId="0" xfId="0" applyFont="1" applyFill="1" applyBorder="1" applyAlignment="1" applyProtection="1">
      <alignment horizontal="center"/>
      <protection hidden="1"/>
    </xf>
    <xf numFmtId="0" fontId="25" fillId="24" borderId="0" xfId="0" applyFont="1" applyFill="1" applyBorder="1" applyAlignment="1" applyProtection="1">
      <alignment horizontal="right"/>
      <protection hidden="1"/>
    </xf>
    <xf numFmtId="0" fontId="23" fillId="0" borderId="0" xfId="0" applyFont="1" applyBorder="1" applyAlignment="1" applyProtection="1">
      <alignment/>
      <protection hidden="1"/>
    </xf>
    <xf numFmtId="4" fontId="26" fillId="24" borderId="0" xfId="0" applyNumberFormat="1" applyFont="1" applyFill="1" applyBorder="1" applyAlignment="1" applyProtection="1">
      <alignment/>
      <protection hidden="1"/>
    </xf>
    <xf numFmtId="0" fontId="0" fillId="24" borderId="0" xfId="0" applyFill="1" applyAlignment="1" applyProtection="1">
      <alignment horizontal="center"/>
      <protection hidden="1"/>
    </xf>
    <xf numFmtId="0" fontId="0" fillId="0" borderId="0" xfId="0" applyAlignment="1" applyProtection="1">
      <alignment wrapText="1"/>
      <protection hidden="1"/>
    </xf>
    <xf numFmtId="4" fontId="3" fillId="0" borderId="0" xfId="0" applyNumberFormat="1" applyFont="1" applyAlignment="1" applyProtection="1">
      <alignment horizontal="right"/>
      <protection hidden="1"/>
    </xf>
    <xf numFmtId="4" fontId="3" fillId="22" borderId="10" xfId="0" applyNumberFormat="1" applyFont="1" applyFill="1" applyBorder="1" applyAlignment="1" applyProtection="1">
      <alignment horizontal="right"/>
      <protection hidden="1"/>
    </xf>
    <xf numFmtId="4" fontId="3" fillId="22" borderId="10" xfId="0" applyNumberFormat="1" applyFont="1" applyFill="1" applyBorder="1" applyAlignment="1" applyProtection="1">
      <alignment/>
      <protection hidden="1"/>
    </xf>
    <xf numFmtId="4" fontId="3" fillId="0" borderId="0" xfId="0" applyNumberFormat="1" applyFont="1" applyBorder="1" applyAlignment="1" applyProtection="1">
      <alignment/>
      <protection hidden="1"/>
    </xf>
    <xf numFmtId="0" fontId="25" fillId="20" borderId="52" xfId="0" applyFont="1" applyFill="1" applyBorder="1" applyAlignment="1" applyProtection="1">
      <alignment/>
      <protection hidden="1"/>
    </xf>
    <xf numFmtId="4" fontId="23" fillId="20" borderId="40" xfId="0" applyNumberFormat="1" applyFont="1" applyFill="1" applyBorder="1" applyAlignment="1" applyProtection="1">
      <alignment/>
      <protection hidden="1"/>
    </xf>
    <xf numFmtId="4" fontId="23" fillId="20" borderId="65" xfId="0" applyNumberFormat="1" applyFont="1" applyFill="1" applyBorder="1" applyAlignment="1" applyProtection="1">
      <alignment/>
      <protection hidden="1"/>
    </xf>
    <xf numFmtId="0" fontId="23" fillId="0" borderId="52" xfId="0" applyFont="1" applyBorder="1" applyAlignment="1" applyProtection="1">
      <alignment/>
      <protection hidden="1"/>
    </xf>
    <xf numFmtId="0" fontId="23" fillId="0" borderId="40" xfId="0" applyFont="1" applyBorder="1" applyAlignment="1" applyProtection="1">
      <alignment/>
      <protection hidden="1"/>
    </xf>
    <xf numFmtId="0" fontId="25" fillId="0" borderId="52" xfId="0" applyFont="1" applyBorder="1" applyAlignment="1" applyProtection="1">
      <alignment/>
      <protection hidden="1"/>
    </xf>
    <xf numFmtId="0" fontId="23" fillId="0" borderId="40" xfId="0" applyFont="1" applyBorder="1" applyAlignment="1" applyProtection="1">
      <alignment horizontal="right"/>
      <protection hidden="1"/>
    </xf>
    <xf numFmtId="4" fontId="23" fillId="0" borderId="18" xfId="0" applyNumberFormat="1" applyFont="1" applyBorder="1" applyAlignment="1" applyProtection="1">
      <alignment/>
      <protection hidden="1"/>
    </xf>
    <xf numFmtId="4" fontId="23" fillId="0" borderId="66" xfId="0" applyNumberFormat="1" applyFont="1" applyBorder="1" applyAlignment="1" applyProtection="1">
      <alignment/>
      <protection hidden="1"/>
    </xf>
    <xf numFmtId="4" fontId="23" fillId="0" borderId="40" xfId="0" applyNumberFormat="1" applyFont="1" applyBorder="1" applyAlignment="1" applyProtection="1">
      <alignment/>
      <protection hidden="1"/>
    </xf>
    <xf numFmtId="4" fontId="23" fillId="0" borderId="65" xfId="0" applyNumberFormat="1" applyFont="1" applyBorder="1" applyAlignment="1" applyProtection="1">
      <alignment/>
      <protection hidden="1"/>
    </xf>
    <xf numFmtId="4" fontId="25" fillId="0" borderId="36" xfId="0" applyNumberFormat="1" applyFont="1" applyBorder="1" applyAlignment="1" applyProtection="1">
      <alignment/>
      <protection hidden="1"/>
    </xf>
    <xf numFmtId="4" fontId="25" fillId="0" borderId="32" xfId="0" applyNumberFormat="1" applyFont="1" applyBorder="1" applyAlignment="1" applyProtection="1">
      <alignment/>
      <protection hidden="1"/>
    </xf>
    <xf numFmtId="4" fontId="23" fillId="0" borderId="0" xfId="0" applyNumberFormat="1" applyFont="1" applyBorder="1" applyAlignment="1" applyProtection="1">
      <alignment/>
      <protection hidden="1"/>
    </xf>
    <xf numFmtId="0" fontId="25" fillId="20" borderId="26" xfId="0" applyFont="1" applyFill="1" applyBorder="1" applyAlignment="1" applyProtection="1">
      <alignment/>
      <protection hidden="1"/>
    </xf>
    <xf numFmtId="0" fontId="25" fillId="20" borderId="0" xfId="0" applyFont="1" applyFill="1" applyBorder="1" applyAlignment="1" applyProtection="1">
      <alignment/>
      <protection hidden="1"/>
    </xf>
    <xf numFmtId="0" fontId="25" fillId="20" borderId="39" xfId="0" applyFont="1" applyFill="1" applyBorder="1" applyAlignment="1" applyProtection="1">
      <alignment/>
      <protection hidden="1"/>
    </xf>
    <xf numFmtId="0" fontId="41" fillId="20" borderId="48" xfId="0" applyFont="1" applyFill="1" applyBorder="1" applyAlignment="1" applyProtection="1">
      <alignment horizontal="center"/>
      <protection hidden="1"/>
    </xf>
    <xf numFmtId="4" fontId="23" fillId="0" borderId="2" xfId="0" applyNumberFormat="1" applyFont="1" applyBorder="1" applyAlignment="1" applyProtection="1">
      <alignment/>
      <protection hidden="1"/>
    </xf>
    <xf numFmtId="4" fontId="23" fillId="0" borderId="52" xfId="0" applyNumberFormat="1" applyFont="1" applyBorder="1" applyAlignment="1" applyProtection="1">
      <alignment/>
      <protection hidden="1"/>
    </xf>
    <xf numFmtId="4" fontId="23" fillId="0" borderId="0" xfId="0" applyNumberFormat="1" applyFont="1" applyAlignment="1" applyProtection="1">
      <alignment/>
      <protection hidden="1"/>
    </xf>
    <xf numFmtId="0" fontId="27" fillId="24" borderId="52" xfId="0" applyFont="1" applyFill="1" applyBorder="1" applyAlignment="1" applyProtection="1">
      <alignment/>
      <protection hidden="1"/>
    </xf>
    <xf numFmtId="0" fontId="23" fillId="24" borderId="67" xfId="0" applyFont="1" applyFill="1" applyBorder="1" applyAlignment="1" applyProtection="1">
      <alignment horizontal="right"/>
      <protection hidden="1"/>
    </xf>
    <xf numFmtId="0" fontId="23" fillId="0" borderId="0" xfId="0" applyFont="1" applyAlignment="1" applyProtection="1">
      <alignment vertical="center"/>
      <protection hidden="1"/>
    </xf>
    <xf numFmtId="0" fontId="27" fillId="0" borderId="14" xfId="0" applyFont="1" applyBorder="1" applyAlignment="1" applyProtection="1">
      <alignment vertical="top"/>
      <protection hidden="1"/>
    </xf>
    <xf numFmtId="0" fontId="23" fillId="0" borderId="15" xfId="0" applyFont="1" applyBorder="1" applyAlignment="1" applyProtection="1">
      <alignment/>
      <protection hidden="1"/>
    </xf>
    <xf numFmtId="4" fontId="23" fillId="0" borderId="15" xfId="0" applyNumberFormat="1" applyFont="1" applyBorder="1" applyAlignment="1" applyProtection="1">
      <alignment/>
      <protection hidden="1"/>
    </xf>
    <xf numFmtId="4" fontId="23" fillId="0" borderId="16" xfId="0" applyNumberFormat="1" applyFont="1" applyBorder="1" applyAlignment="1" applyProtection="1">
      <alignment/>
      <protection hidden="1"/>
    </xf>
    <xf numFmtId="0" fontId="25" fillId="20" borderId="40" xfId="0" applyFont="1" applyFill="1" applyBorder="1" applyAlignment="1" applyProtection="1">
      <alignment/>
      <protection hidden="1"/>
    </xf>
    <xf numFmtId="0" fontId="41" fillId="20" borderId="40" xfId="0" applyFont="1" applyFill="1" applyBorder="1" applyAlignment="1" applyProtection="1">
      <alignment horizontal="center"/>
      <protection hidden="1"/>
    </xf>
    <xf numFmtId="4" fontId="23" fillId="0" borderId="39" xfId="0" applyNumberFormat="1" applyFont="1" applyBorder="1" applyAlignment="1" applyProtection="1">
      <alignment/>
      <protection hidden="1"/>
    </xf>
    <xf numFmtId="0" fontId="27" fillId="24" borderId="52" xfId="0" applyFont="1" applyFill="1" applyBorder="1" applyAlignment="1" applyProtection="1">
      <alignment vertical="center"/>
      <protection hidden="1"/>
    </xf>
    <xf numFmtId="0" fontId="44" fillId="24" borderId="40" xfId="0" applyFont="1" applyFill="1" applyBorder="1" applyAlignment="1" applyProtection="1">
      <alignment horizontal="right"/>
      <protection hidden="1"/>
    </xf>
    <xf numFmtId="0" fontId="49" fillId="0" borderId="0" xfId="0" applyFont="1" applyFill="1" applyBorder="1" applyAlignment="1" applyProtection="1">
      <alignment/>
      <protection hidden="1"/>
    </xf>
    <xf numFmtId="0" fontId="23" fillId="0" borderId="0" xfId="0" applyFont="1" applyFill="1" applyBorder="1" applyAlignment="1" applyProtection="1">
      <alignment horizontal="right"/>
      <protection hidden="1"/>
    </xf>
    <xf numFmtId="4" fontId="28" fillId="0" borderId="0" xfId="0" applyNumberFormat="1" applyFont="1" applyBorder="1" applyAlignment="1" applyProtection="1">
      <alignment/>
      <protection hidden="1"/>
    </xf>
    <xf numFmtId="0" fontId="27" fillId="0" borderId="14" xfId="0" applyFont="1" applyFill="1" applyBorder="1" applyAlignment="1" applyProtection="1">
      <alignment vertical="top"/>
      <protection hidden="1"/>
    </xf>
    <xf numFmtId="0" fontId="24" fillId="0" borderId="15" xfId="0" applyFont="1" applyFill="1" applyBorder="1" applyAlignment="1" applyProtection="1">
      <alignment/>
      <protection hidden="1"/>
    </xf>
    <xf numFmtId="4" fontId="28" fillId="0" borderId="15" xfId="0" applyNumberFormat="1" applyFont="1" applyBorder="1" applyAlignment="1" applyProtection="1">
      <alignment/>
      <protection hidden="1"/>
    </xf>
    <xf numFmtId="4" fontId="28" fillId="0" borderId="16" xfId="0" applyNumberFormat="1" applyFont="1" applyBorder="1" applyAlignment="1" applyProtection="1">
      <alignment/>
      <protection hidden="1"/>
    </xf>
    <xf numFmtId="0" fontId="27" fillId="22" borderId="52" xfId="0" applyFont="1" applyFill="1" applyBorder="1" applyAlignment="1" applyProtection="1">
      <alignment/>
      <protection hidden="1"/>
    </xf>
    <xf numFmtId="0" fontId="23" fillId="22" borderId="40" xfId="0" applyFont="1" applyFill="1" applyBorder="1" applyAlignment="1" applyProtection="1">
      <alignment/>
      <protection hidden="1"/>
    </xf>
    <xf numFmtId="0" fontId="58" fillId="22" borderId="67" xfId="0" applyFont="1" applyFill="1" applyBorder="1" applyAlignment="1" applyProtection="1">
      <alignment horizontal="right"/>
      <protection hidden="1"/>
    </xf>
    <xf numFmtId="0" fontId="38" fillId="0" borderId="0" xfId="0" applyFont="1" applyAlignment="1" applyProtection="1">
      <alignment/>
      <protection hidden="1"/>
    </xf>
    <xf numFmtId="4" fontId="38" fillId="0" borderId="0" xfId="0" applyNumberFormat="1" applyFont="1" applyAlignment="1" applyProtection="1">
      <alignment/>
      <protection hidden="1"/>
    </xf>
    <xf numFmtId="0" fontId="37" fillId="0" borderId="0" xfId="0" applyFont="1" applyAlignment="1" applyProtection="1">
      <alignment/>
      <protection hidden="1"/>
    </xf>
    <xf numFmtId="4" fontId="37" fillId="0" borderId="0" xfId="0" applyNumberFormat="1" applyFont="1" applyAlignment="1" applyProtection="1">
      <alignment/>
      <protection hidden="1"/>
    </xf>
    <xf numFmtId="0" fontId="30" fillId="0" borderId="0" xfId="0" applyFont="1" applyAlignment="1" applyProtection="1">
      <alignment/>
      <protection hidden="1"/>
    </xf>
    <xf numFmtId="0" fontId="24" fillId="22" borderId="10" xfId="0" applyFont="1" applyFill="1" applyBorder="1" applyAlignment="1" applyProtection="1">
      <alignment/>
      <protection hidden="1"/>
    </xf>
    <xf numFmtId="0" fontId="28" fillId="0" borderId="0" xfId="0"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0" fillId="0" borderId="0" xfId="0" applyFill="1" applyBorder="1" applyAlignment="1" applyProtection="1">
      <alignment/>
      <protection hidden="1"/>
    </xf>
    <xf numFmtId="0" fontId="41" fillId="0" borderId="15" xfId="0" applyFont="1" applyBorder="1" applyAlignment="1" applyProtection="1">
      <alignment vertical="top"/>
      <protection hidden="1"/>
    </xf>
    <xf numFmtId="0" fontId="41" fillId="0" borderId="15" xfId="0" applyFont="1" applyBorder="1" applyAlignment="1" applyProtection="1">
      <alignment horizontal="right" vertical="top"/>
      <protection hidden="1"/>
    </xf>
    <xf numFmtId="0" fontId="34" fillId="0" borderId="0" xfId="0" applyFont="1" applyAlignment="1">
      <alignment/>
    </xf>
    <xf numFmtId="4" fontId="26" fillId="24" borderId="12" xfId="0" applyNumberFormat="1" applyFont="1" applyFill="1" applyBorder="1" applyAlignment="1" applyProtection="1">
      <alignment horizontal="right"/>
      <protection locked="0"/>
    </xf>
    <xf numFmtId="0" fontId="26" fillId="24" borderId="12" xfId="0" applyFont="1" applyFill="1" applyBorder="1" applyAlignment="1" applyProtection="1">
      <alignment horizontal="left"/>
      <protection locked="0"/>
    </xf>
    <xf numFmtId="14" fontId="27" fillId="24" borderId="12" xfId="0" applyNumberFormat="1" applyFont="1" applyFill="1" applyBorder="1" applyAlignment="1" applyProtection="1">
      <alignment horizontal="center"/>
      <protection locked="0"/>
    </xf>
    <xf numFmtId="10" fontId="23" fillId="0" borderId="65" xfId="0" applyNumberFormat="1" applyFont="1" applyBorder="1" applyAlignment="1" applyProtection="1">
      <alignment horizontal="center"/>
      <protection/>
    </xf>
    <xf numFmtId="4" fontId="25" fillId="0" borderId="11" xfId="0" applyNumberFormat="1" applyFont="1" applyBorder="1" applyAlignment="1" applyProtection="1">
      <alignment vertical="center"/>
      <protection/>
    </xf>
    <xf numFmtId="4" fontId="23" fillId="0" borderId="68" xfId="0" applyNumberFormat="1" applyFont="1" applyBorder="1" applyAlignment="1" applyProtection="1">
      <alignment horizontal="right"/>
      <protection/>
    </xf>
    <xf numFmtId="4" fontId="25" fillId="24" borderId="11" xfId="0" applyNumberFormat="1" applyFont="1" applyFill="1" applyBorder="1" applyAlignment="1" applyProtection="1">
      <alignment/>
      <protection/>
    </xf>
    <xf numFmtId="4" fontId="23" fillId="0" borderId="66" xfId="0" applyNumberFormat="1" applyFont="1" applyBorder="1" applyAlignment="1" applyProtection="1">
      <alignment horizontal="right"/>
      <protection/>
    </xf>
    <xf numFmtId="4" fontId="23" fillId="0" borderId="69" xfId="0" applyNumberFormat="1" applyFont="1" applyBorder="1" applyAlignment="1" applyProtection="1">
      <alignment/>
      <protection/>
    </xf>
    <xf numFmtId="4" fontId="23" fillId="0" borderId="68" xfId="0" applyNumberFormat="1" applyFont="1" applyBorder="1" applyAlignment="1" applyProtection="1">
      <alignment/>
      <protection/>
    </xf>
    <xf numFmtId="4" fontId="23" fillId="0" borderId="70" xfId="0" applyNumberFormat="1" applyFont="1" applyBorder="1" applyAlignment="1" applyProtection="1">
      <alignment/>
      <protection/>
    </xf>
    <xf numFmtId="4" fontId="25" fillId="0" borderId="58" xfId="0" applyNumberFormat="1" applyFont="1" applyBorder="1" applyAlignment="1" applyProtection="1">
      <alignment/>
      <protection/>
    </xf>
    <xf numFmtId="4" fontId="25" fillId="0" borderId="33" xfId="0" applyNumberFormat="1" applyFont="1" applyBorder="1" applyAlignment="1" applyProtection="1">
      <alignment/>
      <protection/>
    </xf>
    <xf numFmtId="4" fontId="26" fillId="24" borderId="71" xfId="0" applyNumberFormat="1" applyFont="1" applyFill="1" applyBorder="1" applyAlignment="1" applyProtection="1">
      <alignment/>
      <protection/>
    </xf>
    <xf numFmtId="4" fontId="26" fillId="24" borderId="72" xfId="0" applyNumberFormat="1" applyFont="1" applyFill="1" applyBorder="1" applyAlignment="1" applyProtection="1">
      <alignment/>
      <protection/>
    </xf>
    <xf numFmtId="4" fontId="25" fillId="0" borderId="29" xfId="0" applyNumberFormat="1" applyFont="1" applyFill="1" applyBorder="1" applyAlignment="1" applyProtection="1">
      <alignment/>
      <protection/>
    </xf>
    <xf numFmtId="4" fontId="25" fillId="0" borderId="73" xfId="0" applyNumberFormat="1" applyFont="1" applyFill="1" applyBorder="1" applyAlignment="1" applyProtection="1">
      <alignment/>
      <protection/>
    </xf>
    <xf numFmtId="4" fontId="26" fillId="0" borderId="72" xfId="0" applyNumberFormat="1" applyFont="1" applyBorder="1" applyAlignment="1" applyProtection="1">
      <alignment/>
      <protection/>
    </xf>
    <xf numFmtId="4" fontId="27" fillId="24" borderId="2" xfId="0" applyNumberFormat="1" applyFont="1" applyFill="1" applyBorder="1" applyAlignment="1" applyProtection="1">
      <alignment horizontal="right"/>
      <protection/>
    </xf>
    <xf numFmtId="4" fontId="66" fillId="0" borderId="2" xfId="55" applyNumberFormat="1" applyFont="1" applyBorder="1" applyAlignment="1" applyProtection="1">
      <alignment horizontal="center" vertical="center"/>
      <protection/>
    </xf>
    <xf numFmtId="2" fontId="31" fillId="24" borderId="11" xfId="55" applyNumberFormat="1" applyFont="1" applyFill="1" applyBorder="1" applyAlignment="1" applyProtection="1">
      <alignment horizontal="center" vertical="center"/>
      <protection/>
    </xf>
    <xf numFmtId="4" fontId="66" fillId="24" borderId="74" xfId="55" applyNumberFormat="1" applyFont="1" applyFill="1" applyBorder="1" applyAlignment="1" applyProtection="1">
      <alignment horizontal="center" vertical="center"/>
      <protection/>
    </xf>
    <xf numFmtId="4" fontId="66" fillId="24" borderId="72" xfId="55" applyNumberFormat="1" applyFont="1" applyFill="1" applyBorder="1" applyAlignment="1" applyProtection="1">
      <alignment horizontal="center" vertical="center"/>
      <protection/>
    </xf>
    <xf numFmtId="2" fontId="66" fillId="0" borderId="11" xfId="55" applyNumberFormat="1" applyFont="1" applyBorder="1" applyAlignment="1" applyProtection="1">
      <alignment horizontal="center" vertical="center"/>
      <protection/>
    </xf>
    <xf numFmtId="2" fontId="23" fillId="0" borderId="0" xfId="0" applyNumberFormat="1" applyFont="1" applyBorder="1" applyAlignment="1" applyProtection="1">
      <alignment/>
      <protection hidden="1"/>
    </xf>
    <xf numFmtId="4" fontId="23" fillId="0" borderId="0" xfId="0" applyNumberFormat="1" applyFont="1" applyBorder="1" applyAlignment="1" applyProtection="1">
      <alignment vertical="center"/>
      <protection hidden="1"/>
    </xf>
    <xf numFmtId="0" fontId="24" fillId="0" borderId="38" xfId="0" applyFont="1" applyBorder="1" applyAlignment="1" applyProtection="1">
      <alignment/>
      <protection hidden="1"/>
    </xf>
    <xf numFmtId="2" fontId="23" fillId="0" borderId="10" xfId="0" applyNumberFormat="1" applyFont="1" applyBorder="1" applyAlignment="1" applyProtection="1">
      <alignment/>
      <protection hidden="1"/>
    </xf>
    <xf numFmtId="0" fontId="23" fillId="24" borderId="26" xfId="0" applyFont="1" applyFill="1" applyBorder="1" applyAlignment="1" applyProtection="1">
      <alignment/>
      <protection/>
    </xf>
    <xf numFmtId="0" fontId="23" fillId="24" borderId="0" xfId="0" applyFont="1" applyFill="1" applyBorder="1" applyAlignment="1">
      <alignment/>
    </xf>
    <xf numFmtId="0" fontId="23" fillId="24" borderId="75" xfId="0" applyFont="1" applyFill="1" applyBorder="1" applyAlignment="1">
      <alignment/>
    </xf>
    <xf numFmtId="0" fontId="23" fillId="24" borderId="76" xfId="0" applyFont="1" applyFill="1" applyBorder="1" applyAlignment="1">
      <alignment/>
    </xf>
    <xf numFmtId="0" fontId="26" fillId="24" borderId="77" xfId="0" applyFont="1" applyFill="1" applyBorder="1" applyAlignment="1">
      <alignment horizontal="right"/>
    </xf>
    <xf numFmtId="4" fontId="26" fillId="24" borderId="11" xfId="0" applyNumberFormat="1" applyFont="1" applyFill="1" applyBorder="1" applyAlignment="1">
      <alignment horizontal="right"/>
    </xf>
    <xf numFmtId="0" fontId="24" fillId="0" borderId="74" xfId="0" applyFont="1" applyBorder="1" applyAlignment="1" applyProtection="1">
      <alignment/>
      <protection hidden="1"/>
    </xf>
    <xf numFmtId="4" fontId="26" fillId="24" borderId="11" xfId="0" applyNumberFormat="1" applyFont="1" applyFill="1" applyBorder="1" applyAlignment="1">
      <alignment/>
    </xf>
    <xf numFmtId="0" fontId="24" fillId="24" borderId="52" xfId="0" applyFont="1" applyFill="1" applyBorder="1" applyAlignment="1" applyProtection="1">
      <alignment/>
      <protection/>
    </xf>
    <xf numFmtId="0" fontId="24" fillId="24" borderId="40" xfId="0" applyFont="1" applyFill="1" applyBorder="1" applyAlignment="1" applyProtection="1">
      <alignment/>
      <protection/>
    </xf>
    <xf numFmtId="0" fontId="26" fillId="24" borderId="40" xfId="0" applyFont="1" applyFill="1" applyBorder="1" applyAlignment="1">
      <alignment horizontal="right"/>
    </xf>
    <xf numFmtId="0" fontId="26" fillId="24" borderId="52" xfId="0" applyFont="1" applyFill="1" applyBorder="1" applyAlignment="1" applyProtection="1">
      <alignment/>
      <protection/>
    </xf>
    <xf numFmtId="0" fontId="26" fillId="24" borderId="40" xfId="0" applyFont="1" applyFill="1" applyBorder="1" applyAlignment="1" applyProtection="1">
      <alignment/>
      <protection/>
    </xf>
    <xf numFmtId="0" fontId="24" fillId="24" borderId="78" xfId="0" applyFont="1" applyFill="1" applyBorder="1" applyAlignment="1">
      <alignment horizontal="right"/>
    </xf>
    <xf numFmtId="0" fontId="26" fillId="24" borderId="0" xfId="0" applyFont="1" applyFill="1" applyBorder="1" applyAlignment="1" applyProtection="1">
      <alignment/>
      <protection/>
    </xf>
    <xf numFmtId="0" fontId="24" fillId="24" borderId="0" xfId="0" applyFont="1" applyFill="1" applyBorder="1" applyAlignment="1" applyProtection="1">
      <alignment/>
      <protection/>
    </xf>
    <xf numFmtId="0" fontId="24" fillId="24" borderId="0" xfId="0" applyFont="1" applyFill="1" applyBorder="1" applyAlignment="1">
      <alignment horizontal="right"/>
    </xf>
    <xf numFmtId="0" fontId="24" fillId="24" borderId="0" xfId="0" applyFont="1" applyFill="1" applyBorder="1" applyAlignment="1">
      <alignment/>
    </xf>
    <xf numFmtId="0" fontId="0" fillId="24" borderId="15" xfId="0" applyFont="1" applyFill="1" applyBorder="1" applyAlignment="1">
      <alignment/>
    </xf>
    <xf numFmtId="0" fontId="0" fillId="24" borderId="0" xfId="0" applyFill="1" applyAlignment="1">
      <alignment horizontal="center"/>
    </xf>
    <xf numFmtId="0" fontId="23" fillId="24" borderId="52" xfId="0" applyFont="1" applyFill="1" applyBorder="1" applyAlignment="1" applyProtection="1">
      <alignment/>
      <protection/>
    </xf>
    <xf numFmtId="0" fontId="23" fillId="24" borderId="40" xfId="0" applyFont="1" applyFill="1" applyBorder="1" applyAlignment="1" applyProtection="1">
      <alignment/>
      <protection/>
    </xf>
    <xf numFmtId="0" fontId="24" fillId="24" borderId="40" xfId="0" applyFont="1" applyFill="1" applyBorder="1" applyAlignment="1">
      <alignment horizontal="right"/>
    </xf>
    <xf numFmtId="0" fontId="0" fillId="24" borderId="52" xfId="0" applyFont="1" applyFill="1" applyBorder="1" applyAlignment="1" applyProtection="1">
      <alignment/>
      <protection/>
    </xf>
    <xf numFmtId="0" fontId="0" fillId="24" borderId="40" xfId="0" applyFont="1" applyFill="1" applyBorder="1" applyAlignment="1" applyProtection="1">
      <alignment/>
      <protection/>
    </xf>
    <xf numFmtId="0" fontId="28" fillId="0" borderId="0" xfId="0" applyFont="1" applyBorder="1" applyAlignment="1">
      <alignment horizontal="center"/>
    </xf>
    <xf numFmtId="0" fontId="0" fillId="0" borderId="0" xfId="0" applyFont="1" applyAlignment="1">
      <alignment horizontal="left"/>
    </xf>
    <xf numFmtId="0" fontId="27" fillId="0" borderId="0" xfId="0" applyFont="1" applyBorder="1" applyAlignment="1">
      <alignment horizontal="left"/>
    </xf>
    <xf numFmtId="10" fontId="41" fillId="0" borderId="0" xfId="0" applyNumberFormat="1" applyFont="1" applyBorder="1" applyAlignment="1" applyProtection="1">
      <alignment horizontal="right"/>
      <protection hidden="1"/>
    </xf>
    <xf numFmtId="0" fontId="0" fillId="22" borderId="0" xfId="0" applyFill="1" applyAlignment="1">
      <alignment/>
    </xf>
    <xf numFmtId="0" fontId="0" fillId="0" borderId="0" xfId="0" applyFill="1" applyAlignment="1">
      <alignment/>
    </xf>
    <xf numFmtId="0" fontId="0" fillId="0" borderId="0" xfId="0" applyAlignment="1">
      <alignment horizontal="left"/>
    </xf>
    <xf numFmtId="0" fontId="26" fillId="22" borderId="0" xfId="0" applyFont="1" applyFill="1" applyAlignment="1">
      <alignment horizontal="left"/>
    </xf>
    <xf numFmtId="0" fontId="24" fillId="22" borderId="0" xfId="0" applyFont="1" applyFill="1" applyAlignment="1">
      <alignment horizontal="left"/>
    </xf>
    <xf numFmtId="0" fontId="0" fillId="0" borderId="0" xfId="0" applyBorder="1" applyAlignment="1">
      <alignment/>
    </xf>
    <xf numFmtId="0" fontId="33" fillId="0" borderId="0" xfId="0" applyFont="1" applyFill="1" applyBorder="1" applyAlignment="1">
      <alignment vertical="center"/>
    </xf>
    <xf numFmtId="0" fontId="24" fillId="0" borderId="0" xfId="0" applyFont="1" applyAlignment="1">
      <alignment vertical="top"/>
    </xf>
    <xf numFmtId="49" fontId="24" fillId="0" borderId="0" xfId="0" applyNumberFormat="1" applyFont="1" applyAlignment="1">
      <alignment horizontal="left"/>
    </xf>
    <xf numFmtId="0" fontId="73" fillId="0" borderId="0" xfId="0" applyFont="1" applyAlignment="1" applyProtection="1">
      <alignment/>
      <protection hidden="1"/>
    </xf>
    <xf numFmtId="0" fontId="74" fillId="0" borderId="0" xfId="0" applyFont="1" applyAlignment="1" applyProtection="1">
      <alignment/>
      <protection hidden="1"/>
    </xf>
    <xf numFmtId="0" fontId="72" fillId="0" borderId="0" xfId="49" applyFont="1" applyAlignment="1" applyProtection="1">
      <alignment/>
      <protection/>
    </xf>
    <xf numFmtId="0" fontId="72" fillId="0" borderId="0" xfId="49" applyFont="1" applyBorder="1" applyAlignment="1" applyProtection="1">
      <alignment/>
      <protection/>
    </xf>
    <xf numFmtId="0" fontId="52" fillId="24" borderId="0" xfId="0" applyFont="1" applyFill="1" applyAlignment="1">
      <alignment/>
    </xf>
    <xf numFmtId="0" fontId="0" fillId="24" borderId="0" xfId="0" applyFill="1" applyAlignment="1">
      <alignment/>
    </xf>
    <xf numFmtId="0" fontId="54" fillId="24" borderId="0" xfId="0" applyFont="1" applyFill="1" applyAlignment="1">
      <alignment/>
    </xf>
    <xf numFmtId="0" fontId="24" fillId="24" borderId="0" xfId="0" applyFont="1" applyFill="1" applyAlignment="1">
      <alignment/>
    </xf>
    <xf numFmtId="0" fontId="55" fillId="24" borderId="0" xfId="0" applyFont="1" applyFill="1" applyAlignment="1">
      <alignment/>
    </xf>
    <xf numFmtId="0" fontId="0" fillId="0" borderId="0" xfId="0" applyFont="1" applyAlignment="1">
      <alignment vertical="top"/>
    </xf>
    <xf numFmtId="0" fontId="27" fillId="0" borderId="0" xfId="0" applyFont="1" applyAlignment="1">
      <alignment/>
    </xf>
    <xf numFmtId="0" fontId="93" fillId="0" borderId="0" xfId="49" applyFont="1" applyBorder="1" applyAlignment="1" applyProtection="1">
      <alignment horizontal="left"/>
      <protection/>
    </xf>
    <xf numFmtId="0" fontId="93" fillId="0" borderId="0" xfId="49" applyFont="1" applyAlignment="1" applyProtection="1">
      <alignment/>
      <protection/>
    </xf>
    <xf numFmtId="0" fontId="25" fillId="0" borderId="0" xfId="0" applyFont="1" applyAlignment="1" applyProtection="1">
      <alignment horizontal="right"/>
      <protection hidden="1"/>
    </xf>
    <xf numFmtId="0" fontId="41" fillId="20" borderId="79" xfId="0" applyFont="1" applyFill="1" applyBorder="1" applyAlignment="1" applyProtection="1">
      <alignment horizontal="center" vertical="center"/>
      <protection hidden="1"/>
    </xf>
    <xf numFmtId="0" fontId="25" fillId="0" borderId="0" xfId="0" applyFont="1" applyAlignment="1" applyProtection="1">
      <alignment horizontal="left" wrapText="1"/>
      <protection hidden="1"/>
    </xf>
    <xf numFmtId="49" fontId="26" fillId="24" borderId="47" xfId="0" applyNumberFormat="1" applyFont="1" applyFill="1" applyBorder="1" applyAlignment="1" applyProtection="1">
      <alignment/>
      <protection locked="0"/>
    </xf>
    <xf numFmtId="49" fontId="26" fillId="24" borderId="80" xfId="0" applyNumberFormat="1" applyFont="1" applyFill="1" applyBorder="1" applyAlignment="1" applyProtection="1">
      <alignment/>
      <protection locked="0"/>
    </xf>
    <xf numFmtId="49" fontId="26" fillId="0" borderId="46" xfId="0" applyNumberFormat="1" applyFont="1" applyBorder="1" applyAlignment="1" applyProtection="1">
      <alignment/>
      <protection locked="0"/>
    </xf>
    <xf numFmtId="49" fontId="26" fillId="0" borderId="47" xfId="0" applyNumberFormat="1" applyFont="1" applyBorder="1" applyAlignment="1" applyProtection="1">
      <alignment/>
      <protection locked="0"/>
    </xf>
    <xf numFmtId="49" fontId="26" fillId="0" borderId="80" xfId="0" applyNumberFormat="1" applyFont="1" applyBorder="1" applyAlignment="1" applyProtection="1">
      <alignment/>
      <protection locked="0"/>
    </xf>
    <xf numFmtId="0" fontId="25" fillId="0" borderId="0" xfId="0" applyFont="1" applyAlignment="1" applyProtection="1">
      <alignment/>
      <protection hidden="1"/>
    </xf>
    <xf numFmtId="0" fontId="25" fillId="0" borderId="0" xfId="0" applyFont="1" applyAlignment="1" applyProtection="1">
      <alignment horizontal="left"/>
      <protection hidden="1"/>
    </xf>
    <xf numFmtId="14" fontId="27" fillId="24" borderId="46" xfId="0" applyNumberFormat="1" applyFont="1" applyFill="1" applyBorder="1" applyAlignment="1" applyProtection="1">
      <alignment horizontal="center"/>
      <protection locked="0"/>
    </xf>
    <xf numFmtId="14" fontId="27" fillId="24" borderId="80" xfId="0" applyNumberFormat="1" applyFont="1" applyFill="1" applyBorder="1" applyAlignment="1" applyProtection="1">
      <alignment horizontal="center"/>
      <protection locked="0"/>
    </xf>
    <xf numFmtId="49" fontId="26" fillId="24" borderId="46" xfId="0" applyNumberFormat="1" applyFont="1" applyFill="1" applyBorder="1" applyAlignment="1" applyProtection="1">
      <alignment/>
      <protection locked="0"/>
    </xf>
    <xf numFmtId="49" fontId="0" fillId="24" borderId="47" xfId="0" applyNumberFormat="1" applyFill="1" applyBorder="1" applyAlignment="1" applyProtection="1">
      <alignment/>
      <protection/>
    </xf>
    <xf numFmtId="49" fontId="0" fillId="24" borderId="80" xfId="0" applyNumberFormat="1" applyFill="1" applyBorder="1" applyAlignment="1" applyProtection="1">
      <alignment/>
      <protection/>
    </xf>
    <xf numFmtId="0" fontId="24" fillId="0" borderId="0" xfId="0" applyFont="1" applyAlignment="1" applyProtection="1">
      <alignment vertical="center" wrapText="1"/>
      <protection hidden="1"/>
    </xf>
    <xf numFmtId="0" fontId="0" fillId="0" borderId="0" xfId="0" applyFont="1" applyAlignment="1" applyProtection="1">
      <alignment vertical="center"/>
      <protection hidden="1"/>
    </xf>
    <xf numFmtId="0" fontId="26" fillId="24" borderId="46" xfId="0" applyFont="1" applyFill="1" applyBorder="1" applyAlignment="1" applyProtection="1">
      <alignment/>
      <protection locked="0"/>
    </xf>
    <xf numFmtId="0" fontId="26" fillId="24" borderId="47" xfId="0" applyFont="1" applyFill="1" applyBorder="1" applyAlignment="1" applyProtection="1">
      <alignment/>
      <protection locked="0"/>
    </xf>
    <xf numFmtId="0" fontId="26" fillId="24" borderId="80" xfId="0" applyFont="1" applyFill="1" applyBorder="1" applyAlignment="1" applyProtection="1">
      <alignment/>
      <protection locked="0"/>
    </xf>
    <xf numFmtId="49" fontId="0" fillId="24" borderId="47" xfId="0" applyNumberFormat="1" applyFont="1" applyFill="1" applyBorder="1" applyAlignment="1" applyProtection="1">
      <alignment/>
      <protection locked="0"/>
    </xf>
    <xf numFmtId="49" fontId="0" fillId="24" borderId="80" xfId="0" applyNumberFormat="1" applyFont="1" applyFill="1" applyBorder="1" applyAlignment="1" applyProtection="1">
      <alignment/>
      <protection locked="0"/>
    </xf>
    <xf numFmtId="49" fontId="26" fillId="24" borderId="46" xfId="0" applyNumberFormat="1" applyFont="1" applyFill="1" applyBorder="1" applyAlignment="1" applyProtection="1">
      <alignment horizontal="left"/>
      <protection locked="0"/>
    </xf>
    <xf numFmtId="49" fontId="0" fillId="24" borderId="47" xfId="0" applyNumberFormat="1" applyFont="1" applyFill="1" applyBorder="1" applyAlignment="1" applyProtection="1">
      <alignment horizontal="left"/>
      <protection locked="0"/>
    </xf>
    <xf numFmtId="49" fontId="0" fillId="24" borderId="80" xfId="0" applyNumberFormat="1" applyFont="1" applyFill="1" applyBorder="1" applyAlignment="1" applyProtection="1">
      <alignment horizontal="left"/>
      <protection locked="0"/>
    </xf>
    <xf numFmtId="0" fontId="26" fillId="24" borderId="46" xfId="0" applyFont="1" applyFill="1" applyBorder="1" applyAlignment="1" applyProtection="1">
      <alignment horizontal="left"/>
      <protection locked="0"/>
    </xf>
    <xf numFmtId="0" fontId="0" fillId="24" borderId="47" xfId="0" applyFont="1" applyFill="1" applyBorder="1" applyAlignment="1" applyProtection="1">
      <alignment horizontal="left"/>
      <protection locked="0"/>
    </xf>
    <xf numFmtId="0" fontId="0" fillId="24" borderId="80" xfId="0" applyFont="1" applyFill="1" applyBorder="1" applyAlignment="1" applyProtection="1">
      <alignment horizontal="left"/>
      <protection locked="0"/>
    </xf>
    <xf numFmtId="0" fontId="0" fillId="24" borderId="80" xfId="0" applyFont="1" applyFill="1" applyBorder="1" applyAlignment="1" applyProtection="1">
      <alignment/>
      <protection locked="0"/>
    </xf>
    <xf numFmtId="0" fontId="42" fillId="20" borderId="0" xfId="0" applyFont="1" applyFill="1" applyAlignment="1" applyProtection="1">
      <alignment horizontal="center" vertical="top" wrapText="1"/>
      <protection hidden="1"/>
    </xf>
    <xf numFmtId="0" fontId="0" fillId="20" borderId="0" xfId="0" applyFont="1" applyFill="1" applyAlignment="1" applyProtection="1">
      <alignment horizontal="center" vertical="top" wrapText="1"/>
      <protection hidden="1"/>
    </xf>
    <xf numFmtId="0" fontId="0" fillId="0" borderId="0" xfId="0" applyFont="1" applyAlignment="1" applyProtection="1">
      <alignment wrapText="1"/>
      <protection hidden="1"/>
    </xf>
    <xf numFmtId="49" fontId="26" fillId="24" borderId="80" xfId="0" applyNumberFormat="1" applyFont="1" applyFill="1" applyBorder="1" applyAlignment="1" applyProtection="1">
      <alignment horizontal="left"/>
      <protection locked="0"/>
    </xf>
    <xf numFmtId="0" fontId="0" fillId="0" borderId="79" xfId="0" applyFont="1" applyBorder="1" applyAlignment="1" applyProtection="1">
      <alignment horizontal="center" vertical="center"/>
      <protection hidden="1"/>
    </xf>
    <xf numFmtId="196" fontId="59" fillId="0" borderId="0" xfId="55" applyNumberFormat="1" applyFont="1" applyBorder="1" applyAlignment="1" applyProtection="1">
      <alignment horizontal="center" vertical="top"/>
      <protection hidden="1"/>
    </xf>
    <xf numFmtId="0" fontId="26" fillId="0" borderId="75" xfId="0" applyFont="1" applyBorder="1" applyAlignment="1" applyProtection="1">
      <alignment horizontal="center"/>
      <protection hidden="1"/>
    </xf>
    <xf numFmtId="0" fontId="26" fillId="0" borderId="81" xfId="0" applyFont="1" applyBorder="1" applyAlignment="1" applyProtection="1">
      <alignment horizontal="center"/>
      <protection hidden="1"/>
    </xf>
    <xf numFmtId="0" fontId="15" fillId="0" borderId="0" xfId="55" applyFont="1" applyBorder="1" applyAlignment="1" applyProtection="1">
      <alignment horizontal="right" vertical="center"/>
      <protection hidden="1"/>
    </xf>
    <xf numFmtId="0" fontId="15" fillId="0" borderId="82" xfId="55" applyFont="1" applyBorder="1" applyAlignment="1" applyProtection="1">
      <alignment horizontal="right" vertical="center"/>
      <protection hidden="1"/>
    </xf>
    <xf numFmtId="14" fontId="47" fillId="24" borderId="75" xfId="55" applyNumberFormat="1" applyFont="1" applyFill="1" applyBorder="1" applyAlignment="1" applyProtection="1">
      <alignment horizontal="center" vertical="center"/>
      <protection hidden="1"/>
    </xf>
    <xf numFmtId="14" fontId="47" fillId="24" borderId="81" xfId="55" applyNumberFormat="1" applyFont="1" applyFill="1" applyBorder="1" applyAlignment="1" applyProtection="1">
      <alignment horizontal="center" vertical="center"/>
      <protection hidden="1"/>
    </xf>
    <xf numFmtId="0" fontId="25" fillId="24" borderId="52" xfId="0" applyFont="1" applyFill="1" applyBorder="1" applyAlignment="1" applyProtection="1">
      <alignment horizontal="left" vertical="top" wrapText="1"/>
      <protection hidden="1"/>
    </xf>
    <xf numFmtId="0" fontId="25" fillId="24" borderId="40" xfId="0" applyFont="1" applyFill="1" applyBorder="1" applyAlignment="1" applyProtection="1">
      <alignment horizontal="left" vertical="top" wrapText="1"/>
      <protection hidden="1"/>
    </xf>
    <xf numFmtId="0" fontId="0" fillId="24" borderId="40" xfId="0" applyFont="1" applyFill="1" applyBorder="1" applyAlignment="1" applyProtection="1">
      <alignment/>
      <protection hidden="1"/>
    </xf>
    <xf numFmtId="0" fontId="0" fillId="24" borderId="65" xfId="0" applyFont="1" applyFill="1" applyBorder="1" applyAlignment="1" applyProtection="1">
      <alignment/>
      <protection hidden="1"/>
    </xf>
    <xf numFmtId="0" fontId="25" fillId="24" borderId="52" xfId="0" applyFont="1" applyFill="1" applyBorder="1" applyAlignment="1" applyProtection="1">
      <alignment horizontal="left"/>
      <protection hidden="1"/>
    </xf>
    <xf numFmtId="0" fontId="0" fillId="24" borderId="40" xfId="0" applyFill="1" applyBorder="1" applyAlignment="1" applyProtection="1">
      <alignment/>
      <protection hidden="1"/>
    </xf>
    <xf numFmtId="0" fontId="0" fillId="24" borderId="65" xfId="0" applyFill="1" applyBorder="1" applyAlignment="1" applyProtection="1">
      <alignment/>
      <protection hidden="1"/>
    </xf>
    <xf numFmtId="4" fontId="24" fillId="24" borderId="74" xfId="0" applyNumberFormat="1" applyFont="1" applyFill="1" applyBorder="1" applyAlignment="1">
      <alignment/>
    </xf>
    <xf numFmtId="4" fontId="0" fillId="24" borderId="10" xfId="0" applyNumberFormat="1" applyFont="1" applyFill="1" applyBorder="1" applyAlignment="1">
      <alignment/>
    </xf>
    <xf numFmtId="0" fontId="0" fillId="24" borderId="34" xfId="0" applyFont="1" applyFill="1" applyBorder="1" applyAlignment="1">
      <alignment/>
    </xf>
    <xf numFmtId="0" fontId="24" fillId="0" borderId="0" xfId="0" applyFont="1" applyFill="1" applyBorder="1" applyAlignment="1" applyProtection="1">
      <alignment vertical="top"/>
      <protection hidden="1"/>
    </xf>
    <xf numFmtId="0" fontId="24" fillId="0" borderId="0" xfId="0" applyFont="1" applyBorder="1" applyAlignment="1" applyProtection="1">
      <alignment/>
      <protection hidden="1"/>
    </xf>
    <xf numFmtId="4" fontId="27" fillId="24" borderId="83" xfId="0" applyNumberFormat="1" applyFont="1" applyFill="1" applyBorder="1" applyAlignment="1">
      <alignment/>
    </xf>
    <xf numFmtId="0" fontId="0" fillId="24" borderId="84" xfId="0" applyFont="1" applyFill="1" applyBorder="1" applyAlignment="1">
      <alignment/>
    </xf>
    <xf numFmtId="4" fontId="24" fillId="24" borderId="36" xfId="0" applyNumberFormat="1" applyFont="1" applyFill="1" applyBorder="1" applyAlignment="1">
      <alignment/>
    </xf>
    <xf numFmtId="0" fontId="0" fillId="24" borderId="32" xfId="0" applyFont="1" applyFill="1" applyBorder="1" applyAlignment="1">
      <alignment/>
    </xf>
    <xf numFmtId="4" fontId="0" fillId="24" borderId="31" xfId="0" applyNumberFormat="1" applyFont="1" applyFill="1" applyBorder="1" applyAlignment="1">
      <alignment/>
    </xf>
    <xf numFmtId="0" fontId="27" fillId="24" borderId="85" xfId="0" applyFont="1" applyFill="1" applyBorder="1" applyAlignment="1">
      <alignment/>
    </xf>
    <xf numFmtId="0" fontId="0" fillId="24" borderId="84" xfId="0" applyFill="1" applyBorder="1" applyAlignment="1">
      <alignment/>
    </xf>
    <xf numFmtId="0" fontId="23" fillId="0" borderId="12" xfId="0" applyFont="1" applyBorder="1" applyAlignment="1" applyProtection="1">
      <alignment/>
      <protection hidden="1" locked="0"/>
    </xf>
    <xf numFmtId="0" fontId="0" fillId="0" borderId="12" xfId="0" applyFont="1" applyBorder="1" applyAlignment="1" applyProtection="1">
      <alignment/>
      <protection hidden="1" locked="0"/>
    </xf>
    <xf numFmtId="0" fontId="0" fillId="0" borderId="12" xfId="0" applyBorder="1" applyAlignment="1" applyProtection="1">
      <alignment/>
      <protection hidden="1" locked="0"/>
    </xf>
    <xf numFmtId="0" fontId="25" fillId="24" borderId="40" xfId="0" applyFont="1" applyFill="1" applyBorder="1" applyAlignment="1" applyProtection="1">
      <alignment/>
      <protection hidden="1"/>
    </xf>
    <xf numFmtId="0" fontId="0" fillId="0" borderId="65" xfId="0" applyBorder="1" applyAlignment="1" applyProtection="1">
      <alignment/>
      <protection hidden="1"/>
    </xf>
    <xf numFmtId="4" fontId="26" fillId="24" borderId="36" xfId="0" applyNumberFormat="1" applyFont="1" applyFill="1" applyBorder="1" applyAlignment="1">
      <alignment horizontal="right"/>
    </xf>
    <xf numFmtId="0" fontId="0" fillId="0" borderId="32" xfId="0" applyBorder="1" applyAlignment="1">
      <alignment/>
    </xf>
    <xf numFmtId="0" fontId="23" fillId="0" borderId="2" xfId="0" applyFont="1" applyFill="1" applyBorder="1" applyAlignment="1" applyProtection="1">
      <alignment/>
      <protection hidden="1"/>
    </xf>
    <xf numFmtId="0" fontId="0" fillId="0" borderId="2" xfId="0" applyFont="1" applyBorder="1" applyAlignment="1" applyProtection="1">
      <alignment/>
      <protection hidden="1"/>
    </xf>
    <xf numFmtId="0" fontId="25" fillId="24" borderId="65" xfId="0" applyFont="1" applyFill="1" applyBorder="1" applyAlignment="1" applyProtection="1">
      <alignment/>
      <protection hidden="1"/>
    </xf>
    <xf numFmtId="0" fontId="23" fillId="0" borderId="12" xfId="0" applyFont="1" applyFill="1" applyBorder="1" applyAlignment="1" applyProtection="1">
      <alignment/>
      <protection hidden="1" locked="0"/>
    </xf>
    <xf numFmtId="0" fontId="41" fillId="20" borderId="14" xfId="0" applyFont="1" applyFill="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41" fillId="20" borderId="36" xfId="0" applyFont="1" applyFill="1" applyBorder="1" applyAlignment="1" applyProtection="1">
      <alignment horizontal="center" wrapText="1"/>
      <protection hidden="1"/>
    </xf>
    <xf numFmtId="0" fontId="0" fillId="0" borderId="32" xfId="0" applyFont="1" applyBorder="1" applyAlignment="1" applyProtection="1">
      <alignment/>
      <protection hidden="1"/>
    </xf>
    <xf numFmtId="0" fontId="23" fillId="24" borderId="15" xfId="0" applyFont="1" applyFill="1" applyBorder="1" applyAlignment="1" applyProtection="1">
      <alignment/>
      <protection hidden="1"/>
    </xf>
    <xf numFmtId="195" fontId="23" fillId="0" borderId="12" xfId="0" applyNumberFormat="1" applyFont="1" applyBorder="1" applyAlignment="1" applyProtection="1">
      <alignment horizontal="center"/>
      <protection hidden="1" locked="0"/>
    </xf>
    <xf numFmtId="4" fontId="23" fillId="0" borderId="12" xfId="0" applyNumberFormat="1" applyFont="1" applyBorder="1" applyAlignment="1" applyProtection="1">
      <alignment horizontal="center"/>
      <protection hidden="1" locked="0"/>
    </xf>
    <xf numFmtId="0" fontId="23" fillId="24" borderId="40" xfId="0" applyFont="1" applyFill="1" applyBorder="1" applyAlignment="1" applyProtection="1">
      <alignment horizontal="right"/>
      <protection hidden="1"/>
    </xf>
    <xf numFmtId="0" fontId="0" fillId="24" borderId="78" xfId="0" applyFont="1" applyFill="1" applyBorder="1" applyAlignment="1" applyProtection="1">
      <alignment/>
      <protection hidden="1"/>
    </xf>
    <xf numFmtId="0" fontId="23" fillId="24" borderId="54" xfId="0" applyFont="1" applyFill="1" applyBorder="1" applyAlignment="1" applyProtection="1">
      <alignment horizontal="right"/>
      <protection hidden="1"/>
    </xf>
    <xf numFmtId="0" fontId="0" fillId="24" borderId="86" xfId="0" applyFont="1" applyFill="1" applyBorder="1" applyAlignment="1" applyProtection="1">
      <alignment/>
      <protection hidden="1"/>
    </xf>
    <xf numFmtId="0" fontId="23" fillId="0" borderId="12" xfId="0" applyFont="1" applyBorder="1" applyAlignment="1" applyProtection="1">
      <alignment horizontal="left"/>
      <protection hidden="1" locked="0"/>
    </xf>
    <xf numFmtId="0" fontId="0" fillId="0" borderId="12" xfId="0" applyFont="1" applyBorder="1" applyAlignment="1" applyProtection="1">
      <alignment horizontal="left"/>
      <protection hidden="1" locked="0"/>
    </xf>
    <xf numFmtId="0" fontId="24" fillId="0" borderId="0" xfId="0" applyFont="1" applyAlignment="1" applyProtection="1">
      <alignment wrapText="1"/>
      <protection hidden="1"/>
    </xf>
    <xf numFmtId="0" fontId="24" fillId="0" borderId="0" xfId="0" applyFont="1" applyFill="1" applyBorder="1" applyAlignment="1" applyProtection="1">
      <alignment wrapText="1"/>
      <protection hidden="1"/>
    </xf>
    <xf numFmtId="0" fontId="26" fillId="0" borderId="0" xfId="0" applyFont="1" applyFill="1" applyBorder="1" applyAlignment="1" applyProtection="1">
      <alignment wrapText="1"/>
      <protection hidden="1"/>
    </xf>
    <xf numFmtId="0" fontId="24" fillId="0" borderId="0" xfId="0" applyFont="1" applyFill="1" applyBorder="1" applyAlignment="1" applyProtection="1">
      <alignment horizontal="right" wrapText="1"/>
      <protection hidden="1"/>
    </xf>
    <xf numFmtId="4" fontId="24" fillId="0" borderId="12" xfId="0" applyNumberFormat="1" applyFont="1" applyBorder="1" applyAlignment="1" applyProtection="1">
      <alignment/>
      <protection hidden="1" locked="0"/>
    </xf>
    <xf numFmtId="0" fontId="0" fillId="0" borderId="0" xfId="0" applyAlignment="1" applyProtection="1">
      <alignment/>
      <protection hidden="1"/>
    </xf>
    <xf numFmtId="0" fontId="24" fillId="0" borderId="12" xfId="0" applyFont="1" applyBorder="1" applyAlignment="1" applyProtection="1">
      <alignment/>
      <protection hidden="1" locked="0"/>
    </xf>
    <xf numFmtId="0" fontId="24" fillId="0" borderId="0" xfId="0" applyFont="1" applyAlignment="1" applyProtection="1">
      <alignment/>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75" fillId="24" borderId="87" xfId="0" applyFont="1" applyFill="1" applyBorder="1" applyAlignment="1" applyProtection="1">
      <alignment horizontal="left" vertical="top" wrapText="1" readingOrder="1"/>
      <protection locked="0"/>
    </xf>
    <xf numFmtId="0" fontId="0" fillId="0" borderId="25" xfId="0" applyBorder="1" applyAlignment="1" applyProtection="1">
      <alignment wrapText="1" readingOrder="1"/>
      <protection locked="0"/>
    </xf>
    <xf numFmtId="0" fontId="0" fillId="0" borderId="88" xfId="0" applyBorder="1" applyAlignment="1" applyProtection="1">
      <alignment wrapText="1" readingOrder="1"/>
      <protection locked="0"/>
    </xf>
    <xf numFmtId="0" fontId="0" fillId="0" borderId="89" xfId="0" applyBorder="1" applyAlignment="1" applyProtection="1">
      <alignment wrapText="1" readingOrder="1"/>
      <protection locked="0"/>
    </xf>
    <xf numFmtId="0" fontId="0" fillId="0" borderId="90" xfId="0" applyBorder="1" applyAlignment="1" applyProtection="1">
      <alignment wrapText="1" readingOrder="1"/>
      <protection locked="0"/>
    </xf>
    <xf numFmtId="0" fontId="0" fillId="0" borderId="91" xfId="0" applyBorder="1" applyAlignment="1" applyProtection="1">
      <alignment wrapText="1" readingOrder="1"/>
      <protection locked="0"/>
    </xf>
    <xf numFmtId="0" fontId="25" fillId="24" borderId="52" xfId="0" applyNumberFormat="1" applyFont="1" applyFill="1" applyBorder="1" applyAlignment="1" applyProtection="1">
      <alignment horizontal="left"/>
      <protection hidden="1"/>
    </xf>
    <xf numFmtId="4" fontId="27" fillId="0" borderId="14" xfId="0" applyNumberFormat="1" applyFont="1" applyBorder="1" applyAlignment="1" applyProtection="1">
      <alignment wrapText="1"/>
      <protection hidden="1"/>
    </xf>
    <xf numFmtId="4" fontId="27" fillId="0" borderId="15" xfId="0" applyNumberFormat="1" applyFont="1" applyBorder="1" applyAlignment="1" applyProtection="1">
      <alignment/>
      <protection hidden="1"/>
    </xf>
    <xf numFmtId="4" fontId="27" fillId="0" borderId="16" xfId="0" applyNumberFormat="1" applyFont="1" applyBorder="1" applyAlignment="1" applyProtection="1">
      <alignment/>
      <protection hidden="1"/>
    </xf>
    <xf numFmtId="4" fontId="26" fillId="0" borderId="36" xfId="0" applyNumberFormat="1" applyFont="1" applyBorder="1" applyAlignment="1" applyProtection="1">
      <alignment/>
      <protection/>
    </xf>
    <xf numFmtId="4" fontId="26" fillId="0" borderId="32" xfId="0" applyNumberFormat="1" applyFont="1" applyBorder="1" applyAlignment="1" applyProtection="1">
      <alignment/>
      <protection/>
    </xf>
    <xf numFmtId="4" fontId="23" fillId="0" borderId="52" xfId="0" applyNumberFormat="1" applyFont="1" applyBorder="1" applyAlignment="1" applyProtection="1">
      <alignment/>
      <protection/>
    </xf>
    <xf numFmtId="0" fontId="0" fillId="0" borderId="65" xfId="0" applyBorder="1" applyAlignment="1" applyProtection="1">
      <alignment/>
      <protection/>
    </xf>
    <xf numFmtId="4" fontId="23" fillId="0" borderId="41" xfId="0" applyNumberFormat="1" applyFont="1" applyBorder="1" applyAlignment="1" applyProtection="1">
      <alignment/>
      <protection/>
    </xf>
    <xf numFmtId="0" fontId="0" fillId="0" borderId="43" xfId="0" applyBorder="1" applyAlignment="1" applyProtection="1">
      <alignment/>
      <protection/>
    </xf>
    <xf numFmtId="4" fontId="0" fillId="0" borderId="65" xfId="0" applyNumberFormat="1" applyFont="1" applyBorder="1" applyAlignment="1" applyProtection="1">
      <alignment/>
      <protection/>
    </xf>
    <xf numFmtId="4" fontId="25" fillId="0" borderId="36" xfId="0" applyNumberFormat="1" applyFont="1" applyBorder="1" applyAlignment="1" applyProtection="1">
      <alignment/>
      <protection/>
    </xf>
    <xf numFmtId="4" fontId="27" fillId="0" borderId="32" xfId="0" applyNumberFormat="1" applyFont="1" applyBorder="1" applyAlignment="1" applyProtection="1">
      <alignment/>
      <protection/>
    </xf>
    <xf numFmtId="4" fontId="25" fillId="0" borderId="36" xfId="0" applyNumberFormat="1" applyFont="1" applyBorder="1" applyAlignment="1" applyProtection="1">
      <alignment/>
      <protection hidden="1"/>
    </xf>
    <xf numFmtId="4" fontId="27" fillId="0" borderId="32" xfId="0" applyNumberFormat="1" applyFont="1" applyBorder="1" applyAlignment="1" applyProtection="1">
      <alignment/>
      <protection hidden="1"/>
    </xf>
    <xf numFmtId="4" fontId="0" fillId="0" borderId="43" xfId="0" applyNumberFormat="1" applyFont="1" applyBorder="1" applyAlignment="1" applyProtection="1">
      <alignment/>
      <protection/>
    </xf>
    <xf numFmtId="4" fontId="41" fillId="20" borderId="42" xfId="0" applyNumberFormat="1" applyFont="1" applyFill="1" applyBorder="1" applyAlignment="1" applyProtection="1">
      <alignment horizontal="center"/>
      <protection hidden="1"/>
    </xf>
    <xf numFmtId="4" fontId="41" fillId="20" borderId="43" xfId="0" applyNumberFormat="1" applyFont="1" applyFill="1" applyBorder="1" applyAlignment="1" applyProtection="1">
      <alignment horizontal="center"/>
      <protection hidden="1"/>
    </xf>
    <xf numFmtId="0" fontId="24" fillId="0" borderId="12" xfId="0" applyFont="1" applyFill="1" applyBorder="1" applyAlignment="1" applyProtection="1">
      <alignment horizontal="left"/>
      <protection hidden="1" locked="0"/>
    </xf>
    <xf numFmtId="0" fontId="24" fillId="0" borderId="12" xfId="0" applyFont="1" applyBorder="1" applyAlignment="1" applyProtection="1">
      <alignment horizontal="left"/>
      <protection hidden="1" locked="0"/>
    </xf>
    <xf numFmtId="4" fontId="27" fillId="0" borderId="83" xfId="0" applyNumberFormat="1" applyFont="1" applyBorder="1" applyAlignment="1" applyProtection="1">
      <alignment/>
      <protection/>
    </xf>
    <xf numFmtId="4" fontId="27" fillId="0" borderId="84" xfId="0" applyNumberFormat="1" applyFont="1" applyBorder="1" applyAlignment="1" applyProtection="1">
      <alignment/>
      <protection/>
    </xf>
    <xf numFmtId="4" fontId="28" fillId="0" borderId="83" xfId="0" applyNumberFormat="1" applyFont="1" applyBorder="1" applyAlignment="1" applyProtection="1">
      <alignment/>
      <protection/>
    </xf>
    <xf numFmtId="4" fontId="28" fillId="0" borderId="84" xfId="0" applyNumberFormat="1" applyFont="1" applyBorder="1" applyAlignment="1" applyProtection="1">
      <alignment/>
      <protection/>
    </xf>
    <xf numFmtId="4" fontId="25" fillId="0" borderId="11" xfId="0" applyNumberFormat="1" applyFont="1" applyBorder="1" applyAlignment="1" applyProtection="1">
      <alignment/>
      <protection/>
    </xf>
    <xf numFmtId="4" fontId="27" fillId="0" borderId="11" xfId="0" applyNumberFormat="1" applyFont="1" applyBorder="1" applyAlignment="1" applyProtection="1">
      <alignment/>
      <protection/>
    </xf>
    <xf numFmtId="4" fontId="41" fillId="20" borderId="44" xfId="0" applyNumberFormat="1" applyFont="1" applyFill="1" applyBorder="1" applyAlignment="1" applyProtection="1">
      <alignment horizontal="center"/>
      <protection hidden="1"/>
    </xf>
    <xf numFmtId="4" fontId="26" fillId="0" borderId="12" xfId="0" applyNumberFormat="1" applyFont="1" applyBorder="1" applyAlignment="1" applyProtection="1">
      <alignment/>
      <protection hidden="1" locked="0"/>
    </xf>
    <xf numFmtId="4" fontId="50" fillId="0" borderId="0" xfId="0" applyNumberFormat="1" applyFont="1" applyAlignment="1" applyProtection="1">
      <alignment wrapText="1"/>
      <protection hidden="1"/>
    </xf>
    <xf numFmtId="4" fontId="5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Alignment="1">
      <alignment/>
    </xf>
    <xf numFmtId="0" fontId="23" fillId="0" borderId="10" xfId="0" applyFont="1" applyBorder="1" applyAlignment="1" applyProtection="1">
      <alignment horizontal="left"/>
      <protection hidden="1" locked="0"/>
    </xf>
    <xf numFmtId="0" fontId="41" fillId="0" borderId="0" xfId="0" applyFont="1" applyAlignment="1" applyProtection="1">
      <alignment vertical="top" wrapText="1"/>
      <protection hidden="1"/>
    </xf>
    <xf numFmtId="0" fontId="41" fillId="0" borderId="0" xfId="0" applyFont="1" applyAlignment="1" applyProtection="1">
      <alignment/>
      <protection hidden="1"/>
    </xf>
    <xf numFmtId="0" fontId="26" fillId="0" borderId="0" xfId="0" applyFont="1" applyAlignment="1" applyProtection="1">
      <alignment/>
      <protection hidden="1"/>
    </xf>
    <xf numFmtId="0" fontId="93" fillId="0" borderId="0" xfId="49" applyFont="1" applyBorder="1" applyAlignment="1" applyProtection="1">
      <alignment horizontal="left"/>
      <protection/>
    </xf>
    <xf numFmtId="0" fontId="93" fillId="0" borderId="0" xfId="49" applyFont="1" applyAlignment="1" applyProtection="1">
      <alignment/>
      <protection/>
    </xf>
    <xf numFmtId="0" fontId="28" fillId="0" borderId="0" xfId="0" applyFont="1" applyBorder="1" applyAlignment="1">
      <alignment horizontal="center"/>
    </xf>
    <xf numFmtId="0" fontId="33" fillId="7" borderId="46" xfId="0" applyFont="1" applyFill="1" applyBorder="1" applyAlignment="1">
      <alignment vertical="center"/>
    </xf>
    <xf numFmtId="0" fontId="0" fillId="0" borderId="47" xfId="0" applyBorder="1" applyAlignment="1">
      <alignment/>
    </xf>
    <xf numFmtId="0" fontId="0" fillId="0" borderId="80" xfId="0" applyBorder="1" applyAlignment="1">
      <alignment/>
    </xf>
    <xf numFmtId="0" fontId="0" fillId="0" borderId="47" xfId="0" applyBorder="1" applyAlignment="1">
      <alignment vertical="center"/>
    </xf>
    <xf numFmtId="0" fontId="0" fillId="0" borderId="80" xfId="0" applyBorder="1" applyAlignment="1">
      <alignment vertical="center"/>
    </xf>
    <xf numFmtId="0" fontId="0" fillId="0" borderId="0" xfId="0" applyFont="1" applyAlignment="1">
      <alignment vertical="top" wrapText="1"/>
    </xf>
    <xf numFmtId="0" fontId="0" fillId="0" borderId="0" xfId="0" applyFont="1" applyAlignment="1">
      <alignment vertical="top"/>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 Id="rId3"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26.emf" /><Relationship Id="rId3"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6.emf" /><Relationship Id="rId3" Type="http://schemas.openxmlformats.org/officeDocument/2006/relationships/image" Target="../media/image46.emf" /><Relationship Id="rId4" Type="http://schemas.openxmlformats.org/officeDocument/2006/relationships/image" Target="../media/image21.emf" /><Relationship Id="rId5" Type="http://schemas.openxmlformats.org/officeDocument/2006/relationships/image" Target="../media/image3.emf" /><Relationship Id="rId6"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5.emf" /><Relationship Id="rId3" Type="http://schemas.openxmlformats.org/officeDocument/2006/relationships/image" Target="../media/image35.emf" /><Relationship Id="rId4" Type="http://schemas.openxmlformats.org/officeDocument/2006/relationships/image" Target="../media/image18.emf" /><Relationship Id="rId5" Type="http://schemas.openxmlformats.org/officeDocument/2006/relationships/image" Target="../media/image2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4.emf" /><Relationship Id="rId3" Type="http://schemas.openxmlformats.org/officeDocument/2006/relationships/image" Target="../media/image45.emf" /><Relationship Id="rId4" Type="http://schemas.openxmlformats.org/officeDocument/2006/relationships/image" Target="../media/image47.emf" /></Relationships>
</file>

<file path=xl/drawings/_rels/drawing6.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8.emf"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37.emf" /><Relationship Id="rId3" Type="http://schemas.openxmlformats.org/officeDocument/2006/relationships/image" Target="../media/image36.emf" /></Relationships>
</file>

<file path=xl/drawings/_rels/drawing9.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3.emf" /><Relationship Id="rId3" Type="http://schemas.openxmlformats.org/officeDocument/2006/relationships/image" Target="../media/image3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628650</xdr:colOff>
      <xdr:row>12</xdr:row>
      <xdr:rowOff>47625</xdr:rowOff>
    </xdr:from>
    <xdr:to>
      <xdr:col>8</xdr:col>
      <xdr:colOff>1428750</xdr:colOff>
      <xdr:row>12</xdr:row>
      <xdr:rowOff>304800</xdr:rowOff>
    </xdr:to>
    <xdr:pic>
      <xdr:nvPicPr>
        <xdr:cNvPr id="1" name="CommandButton1"/>
        <xdr:cNvPicPr preferRelativeResize="1">
          <a:picLocks noChangeAspect="1"/>
        </xdr:cNvPicPr>
      </xdr:nvPicPr>
      <xdr:blipFill>
        <a:blip r:embed="rId1"/>
        <a:stretch>
          <a:fillRect/>
        </a:stretch>
      </xdr:blipFill>
      <xdr:spPr>
        <a:xfrm>
          <a:off x="5095875" y="47625"/>
          <a:ext cx="800100" cy="257175"/>
        </a:xfrm>
        <a:prstGeom prst="rect">
          <a:avLst/>
        </a:prstGeom>
        <a:noFill/>
        <a:ln w="9525" cmpd="sng">
          <a:noFill/>
        </a:ln>
      </xdr:spPr>
    </xdr:pic>
    <xdr:clientData fPrintsWithSheet="0"/>
  </xdr:twoCellAnchor>
  <xdr:twoCellAnchor editAs="absolute">
    <xdr:from>
      <xdr:col>1</xdr:col>
      <xdr:colOff>57150</xdr:colOff>
      <xdr:row>12</xdr:row>
      <xdr:rowOff>47625</xdr:rowOff>
    </xdr:from>
    <xdr:to>
      <xdr:col>1</xdr:col>
      <xdr:colOff>276225</xdr:colOff>
      <xdr:row>12</xdr:row>
      <xdr:rowOff>295275</xdr:rowOff>
    </xdr:to>
    <xdr:pic>
      <xdr:nvPicPr>
        <xdr:cNvPr id="2" name="CommandButton2"/>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314325</xdr:colOff>
      <xdr:row>12</xdr:row>
      <xdr:rowOff>47625</xdr:rowOff>
    </xdr:from>
    <xdr:to>
      <xdr:col>1</xdr:col>
      <xdr:colOff>533400</xdr:colOff>
      <xdr:row>12</xdr:row>
      <xdr:rowOff>295275</xdr:rowOff>
    </xdr:to>
    <xdr:pic>
      <xdr:nvPicPr>
        <xdr:cNvPr id="3" name="CommandButton3"/>
        <xdr:cNvPicPr preferRelativeResize="1">
          <a:picLocks noChangeAspect="1"/>
        </xdr:cNvPicPr>
      </xdr:nvPicPr>
      <xdr:blipFill>
        <a:blip r:embed="rId3"/>
        <a:stretch>
          <a:fillRect/>
        </a:stretch>
      </xdr:blipFill>
      <xdr:spPr>
        <a:xfrm>
          <a:off x="314325"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571500</xdr:colOff>
      <xdr:row>7</xdr:row>
      <xdr:rowOff>66675</xdr:rowOff>
    </xdr:from>
    <xdr:to>
      <xdr:col>12</xdr:col>
      <xdr:colOff>1371600</xdr:colOff>
      <xdr:row>7</xdr:row>
      <xdr:rowOff>323850</xdr:rowOff>
    </xdr:to>
    <xdr:pic>
      <xdr:nvPicPr>
        <xdr:cNvPr id="2" name="cmb_ShowPrintDialog"/>
        <xdr:cNvPicPr preferRelativeResize="1">
          <a:picLocks noChangeAspect="1"/>
        </xdr:cNvPicPr>
      </xdr:nvPicPr>
      <xdr:blipFill>
        <a:blip r:embed="rId1"/>
        <a:stretch>
          <a:fillRect/>
        </a:stretch>
      </xdr:blipFill>
      <xdr:spPr>
        <a:xfrm>
          <a:off x="5314950" y="66675"/>
          <a:ext cx="800100" cy="257175"/>
        </a:xfrm>
        <a:prstGeom prst="rect">
          <a:avLst/>
        </a:prstGeom>
        <a:noFill/>
        <a:ln w="9525" cmpd="sng">
          <a:noFill/>
        </a:ln>
      </xdr:spPr>
    </xdr:pic>
    <xdr:clientData fPrintsWithSheet="0"/>
  </xdr:twoCellAnchor>
  <xdr:twoCellAnchor editAs="absolute">
    <xdr:from>
      <xdr:col>0</xdr:col>
      <xdr:colOff>66675</xdr:colOff>
      <xdr:row>7</xdr:row>
      <xdr:rowOff>66675</xdr:rowOff>
    </xdr:from>
    <xdr:to>
      <xdr:col>0</xdr:col>
      <xdr:colOff>285750</xdr:colOff>
      <xdr:row>7</xdr:row>
      <xdr:rowOff>314325</xdr:rowOff>
    </xdr:to>
    <xdr:pic>
      <xdr:nvPicPr>
        <xdr:cNvPr id="3" name="cmb_Previous"/>
        <xdr:cNvPicPr preferRelativeResize="1">
          <a:picLocks noChangeAspect="1"/>
        </xdr:cNvPicPr>
      </xdr:nvPicPr>
      <xdr:blipFill>
        <a:blip r:embed="rId2"/>
        <a:stretch>
          <a:fillRect/>
        </a:stretch>
      </xdr:blipFill>
      <xdr:spPr>
        <a:xfrm>
          <a:off x="66675" y="66675"/>
          <a:ext cx="219075" cy="247650"/>
        </a:xfrm>
        <a:prstGeom prst="rect">
          <a:avLst/>
        </a:prstGeom>
        <a:noFill/>
        <a:ln w="9525" cmpd="sng">
          <a:noFill/>
        </a:ln>
      </xdr:spPr>
    </xdr:pic>
    <xdr:clientData fPrintsWithSheet="0"/>
  </xdr:twoCellAnchor>
  <xdr:twoCellAnchor editAs="absolute">
    <xdr:from>
      <xdr:col>0</xdr:col>
      <xdr:colOff>314325</xdr:colOff>
      <xdr:row>7</xdr:row>
      <xdr:rowOff>66675</xdr:rowOff>
    </xdr:from>
    <xdr:to>
      <xdr:col>1</xdr:col>
      <xdr:colOff>95250</xdr:colOff>
      <xdr:row>7</xdr:row>
      <xdr:rowOff>314325</xdr:rowOff>
    </xdr:to>
    <xdr:pic>
      <xdr:nvPicPr>
        <xdr:cNvPr id="4" name="cmb_Next"/>
        <xdr:cNvPicPr preferRelativeResize="1">
          <a:picLocks noChangeAspect="1"/>
        </xdr:cNvPicPr>
      </xdr:nvPicPr>
      <xdr:blipFill>
        <a:blip r:embed="rId3"/>
        <a:stretch>
          <a:fillRect/>
        </a:stretch>
      </xdr:blipFill>
      <xdr:spPr>
        <a:xfrm>
          <a:off x="314325" y="6667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019675" y="2028825"/>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019675" y="5591175"/>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476250</xdr:rowOff>
    </xdr:to>
    <xdr:pic>
      <xdr:nvPicPr>
        <xdr:cNvPr id="3" name="CommandButton4"/>
        <xdr:cNvPicPr preferRelativeResize="1">
          <a:picLocks noChangeAspect="1"/>
        </xdr:cNvPicPr>
      </xdr:nvPicPr>
      <xdr:blipFill>
        <a:blip r:embed="rId2"/>
        <a:stretch>
          <a:fillRect/>
        </a:stretch>
      </xdr:blipFill>
      <xdr:spPr>
        <a:xfrm>
          <a:off x="5019675" y="3228975"/>
          <a:ext cx="238125" cy="180975"/>
        </a:xfrm>
        <a:prstGeom prst="rect">
          <a:avLst/>
        </a:prstGeom>
        <a:noFill/>
        <a:ln w="9525" cmpd="sng">
          <a:noFill/>
        </a:ln>
      </xdr:spPr>
    </xdr:pic>
    <xdr:clientData fPrintsWithSheet="0"/>
  </xdr:twoCellAnchor>
  <xdr:twoCellAnchor editAs="oneCell">
    <xdr:from>
      <xdr:col>11</xdr:col>
      <xdr:colOff>9525</xdr:colOff>
      <xdr:row>45</xdr:row>
      <xdr:rowOff>295275</xdr:rowOff>
    </xdr:from>
    <xdr:to>
      <xdr:col>11</xdr:col>
      <xdr:colOff>247650</xdr:colOff>
      <xdr:row>45</xdr:row>
      <xdr:rowOff>485775</xdr:rowOff>
    </xdr:to>
    <xdr:pic>
      <xdr:nvPicPr>
        <xdr:cNvPr id="4" name="CommandButton5"/>
        <xdr:cNvPicPr preferRelativeResize="1">
          <a:picLocks noChangeAspect="1"/>
        </xdr:cNvPicPr>
      </xdr:nvPicPr>
      <xdr:blipFill>
        <a:blip r:embed="rId3"/>
        <a:stretch>
          <a:fillRect/>
        </a:stretch>
      </xdr:blipFill>
      <xdr:spPr>
        <a:xfrm>
          <a:off x="5019675" y="6819900"/>
          <a:ext cx="238125" cy="190500"/>
        </a:xfrm>
        <a:prstGeom prst="rect">
          <a:avLst/>
        </a:prstGeom>
        <a:noFill/>
        <a:ln w="9525" cmpd="sng">
          <a:noFill/>
        </a:ln>
      </xdr:spPr>
    </xdr:pic>
    <xdr:clientData fPrintsWithSheet="0"/>
  </xdr:twoCellAnchor>
  <xdr:twoCellAnchor editAs="absolute">
    <xdr:from>
      <xdr:col>11</xdr:col>
      <xdr:colOff>171450</xdr:colOff>
      <xdr:row>9</xdr:row>
      <xdr:rowOff>47625</xdr:rowOff>
    </xdr:from>
    <xdr:to>
      <xdr:col>13</xdr:col>
      <xdr:colOff>28575</xdr:colOff>
      <xdr:row>9</xdr:row>
      <xdr:rowOff>304800</xdr:rowOff>
    </xdr:to>
    <xdr:pic>
      <xdr:nvPicPr>
        <xdr:cNvPr id="5" name="cmb_ShowPrintDialog"/>
        <xdr:cNvPicPr preferRelativeResize="1">
          <a:picLocks noChangeAspect="1"/>
        </xdr:cNvPicPr>
      </xdr:nvPicPr>
      <xdr:blipFill>
        <a:blip r:embed="rId4"/>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6" name="cmb_Previous"/>
        <xdr:cNvPicPr preferRelativeResize="1">
          <a:picLocks noChangeAspect="1"/>
        </xdr:cNvPicPr>
      </xdr:nvPicPr>
      <xdr:blipFill>
        <a:blip r:embed="rId5"/>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7" name="cmb_Next"/>
        <xdr:cNvPicPr preferRelativeResize="1">
          <a:picLocks noChangeAspect="1"/>
        </xdr:cNvPicPr>
      </xdr:nvPicPr>
      <xdr:blipFill>
        <a:blip r:embed="rId6"/>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285750</xdr:colOff>
      <xdr:row>77</xdr:row>
      <xdr:rowOff>266700</xdr:rowOff>
    </xdr:to>
    <xdr:pic>
      <xdr:nvPicPr>
        <xdr:cNvPr id="1" name="CommandButton1"/>
        <xdr:cNvPicPr preferRelativeResize="1">
          <a:picLocks noChangeAspect="1"/>
        </xdr:cNvPicPr>
      </xdr:nvPicPr>
      <xdr:blipFill>
        <a:blip r:embed="rId1"/>
        <a:stretch>
          <a:fillRect/>
        </a:stretch>
      </xdr:blipFill>
      <xdr:spPr>
        <a:xfrm>
          <a:off x="4676775" y="6438900"/>
          <a:ext cx="276225" cy="180975"/>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2"/>
        <a:stretch>
          <a:fillRect/>
        </a:stretch>
      </xdr:blipFill>
      <xdr:spPr>
        <a:xfrm>
          <a:off x="3476625" y="106680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2"/>
        <a:stretch>
          <a:fillRect/>
        </a:stretch>
      </xdr:blipFill>
      <xdr:spPr>
        <a:xfrm>
          <a:off x="3476625" y="527685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2"/>
        <a:stretch>
          <a:fillRect/>
        </a:stretch>
      </xdr:blipFill>
      <xdr:spPr>
        <a:xfrm>
          <a:off x="3467100" y="139065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2"/>
        <a:stretch>
          <a:fillRect/>
        </a:stretch>
      </xdr:blipFill>
      <xdr:spPr>
        <a:xfrm>
          <a:off x="3467100" y="202882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2"/>
        <a:stretch>
          <a:fillRect/>
        </a:stretch>
      </xdr:blipFill>
      <xdr:spPr>
        <a:xfrm>
          <a:off x="3467100" y="235267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2"/>
        <a:stretch>
          <a:fillRect/>
        </a:stretch>
      </xdr:blipFill>
      <xdr:spPr>
        <a:xfrm>
          <a:off x="3467100" y="267652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2"/>
        <a:stretch>
          <a:fillRect/>
        </a:stretch>
      </xdr:blipFill>
      <xdr:spPr>
        <a:xfrm>
          <a:off x="3476625" y="300037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2"/>
        <a:stretch>
          <a:fillRect/>
        </a:stretch>
      </xdr:blipFill>
      <xdr:spPr>
        <a:xfrm>
          <a:off x="3467100" y="332422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2"/>
        <a:stretch>
          <a:fillRect/>
        </a:stretch>
      </xdr:blipFill>
      <xdr:spPr>
        <a:xfrm>
          <a:off x="3476625" y="364807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2"/>
        <a:stretch>
          <a:fillRect/>
        </a:stretch>
      </xdr:blipFill>
      <xdr:spPr>
        <a:xfrm>
          <a:off x="3476625" y="430530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2"/>
        <a:stretch>
          <a:fillRect/>
        </a:stretch>
      </xdr:blipFill>
      <xdr:spPr>
        <a:xfrm>
          <a:off x="3476625" y="462915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2"/>
        <a:stretch>
          <a:fillRect/>
        </a:stretch>
      </xdr:blipFill>
      <xdr:spPr>
        <a:xfrm>
          <a:off x="3476625" y="495300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2"/>
        <a:stretch>
          <a:fillRect/>
        </a:stretch>
      </xdr:blipFill>
      <xdr:spPr>
        <a:xfrm>
          <a:off x="3476625" y="1714500"/>
          <a:ext cx="238125" cy="171450"/>
        </a:xfrm>
        <a:prstGeom prst="rect">
          <a:avLst/>
        </a:prstGeom>
        <a:noFill/>
        <a:ln w="9525" cmpd="sng">
          <a:noFill/>
        </a:ln>
      </xdr:spPr>
    </xdr:pic>
    <xdr:clientData fPrintsWithSheet="0"/>
  </xdr:twoCellAnchor>
  <xdr:twoCellAnchor editAs="absolute">
    <xdr:from>
      <xdr:col>8</xdr:col>
      <xdr:colOff>514350</xdr:colOff>
      <xdr:row>9</xdr:row>
      <xdr:rowOff>47625</xdr:rowOff>
    </xdr:from>
    <xdr:to>
      <xdr:col>11</xdr:col>
      <xdr:colOff>19050</xdr:colOff>
      <xdr:row>9</xdr:row>
      <xdr:rowOff>304800</xdr:rowOff>
    </xdr:to>
    <xdr:pic>
      <xdr:nvPicPr>
        <xdr:cNvPr id="15" name="cmb_ShowPrintDialog"/>
        <xdr:cNvPicPr preferRelativeResize="1">
          <a:picLocks noChangeAspect="1"/>
        </xdr:cNvPicPr>
      </xdr:nvPicPr>
      <xdr:blipFill>
        <a:blip r:embed="rId3"/>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16" name="cmb_Previous"/>
        <xdr:cNvPicPr preferRelativeResize="1">
          <a:picLocks noChangeAspect="1"/>
        </xdr:cNvPicPr>
      </xdr:nvPicPr>
      <xdr:blipFill>
        <a:blip r:embed="rId4"/>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17" name="cmb_Next"/>
        <xdr:cNvPicPr preferRelativeResize="1">
          <a:picLocks noChangeAspect="1"/>
        </xdr:cNvPicPr>
      </xdr:nvPicPr>
      <xdr:blipFill>
        <a:blip r:embed="rId5"/>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2"/>
        <a:stretch>
          <a:fillRect/>
        </a:stretch>
      </xdr:blipFill>
      <xdr:spPr>
        <a:xfrm>
          <a:off x="3476625" y="3981450"/>
          <a:ext cx="238125" cy="1714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124075"/>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2447925"/>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2771775"/>
          <a:ext cx="238125" cy="171450"/>
        </a:xfrm>
        <a:prstGeom prst="rect">
          <a:avLst/>
        </a:prstGeom>
        <a:noFill/>
        <a:ln w="9525" cmpd="sng">
          <a:noFill/>
        </a:ln>
      </xdr:spPr>
    </xdr:pic>
    <xdr:clientData fPrintsWithSheet="0"/>
  </xdr:twoCellAnchor>
  <xdr:twoCellAnchor editAs="absolute">
    <xdr:from>
      <xdr:col>8</xdr:col>
      <xdr:colOff>285750</xdr:colOff>
      <xdr:row>9</xdr:row>
      <xdr:rowOff>47625</xdr:rowOff>
    </xdr:from>
    <xdr:to>
      <xdr:col>12</xdr:col>
      <xdr:colOff>19050</xdr:colOff>
      <xdr:row>9</xdr:row>
      <xdr:rowOff>304800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37</xdr:row>
      <xdr:rowOff>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229100"/>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447675</xdr:colOff>
      <xdr:row>9</xdr:row>
      <xdr:rowOff>47625</xdr:rowOff>
    </xdr:from>
    <xdr:to>
      <xdr:col>12</xdr:col>
      <xdr:colOff>9525</xdr:colOff>
      <xdr:row>9</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47625</xdr:colOff>
      <xdr:row>9</xdr:row>
      <xdr:rowOff>47625</xdr:rowOff>
    </xdr:from>
    <xdr:to>
      <xdr:col>2</xdr:col>
      <xdr:colOff>171450</xdr:colOff>
      <xdr:row>9</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2</xdr:col>
      <xdr:colOff>200025</xdr:colOff>
      <xdr:row>9</xdr:row>
      <xdr:rowOff>47625</xdr:rowOff>
    </xdr:from>
    <xdr:to>
      <xdr:col>2</xdr:col>
      <xdr:colOff>419100</xdr:colOff>
      <xdr:row>9</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9</xdr:row>
      <xdr:rowOff>47625</xdr:rowOff>
    </xdr:from>
    <xdr:to>
      <xdr:col>8</xdr:col>
      <xdr:colOff>9525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8</xdr:row>
      <xdr:rowOff>47625</xdr:rowOff>
    </xdr:from>
    <xdr:to>
      <xdr:col>9</xdr:col>
      <xdr:colOff>9525</xdr:colOff>
      <xdr:row>8</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8</xdr:row>
      <xdr:rowOff>47625</xdr:rowOff>
    </xdr:from>
    <xdr:to>
      <xdr:col>0</xdr:col>
      <xdr:colOff>276225</xdr:colOff>
      <xdr:row>8</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8</xdr:row>
      <xdr:rowOff>47625</xdr:rowOff>
    </xdr:from>
    <xdr:to>
      <xdr:col>0</xdr:col>
      <xdr:colOff>523875</xdr:colOff>
      <xdr:row>8</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47625</xdr:rowOff>
    </xdr:from>
    <xdr:to>
      <xdr:col>9</xdr:col>
      <xdr:colOff>257175</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A1:J60"/>
  <sheetViews>
    <sheetView tabSelected="1" zoomScalePageLayoutView="0" workbookViewId="0" topLeftCell="B13">
      <selection activeCell="A1" sqref="A1"/>
    </sheetView>
  </sheetViews>
  <sheetFormatPr defaultColWidth="11.421875" defaultRowHeight="12.75"/>
  <cols>
    <col min="1" max="1" width="0" style="0" hidden="1" customWidth="1"/>
    <col min="2" max="2" width="13.421875" style="0" customWidth="1"/>
    <col min="3" max="3" width="4.421875" style="0" customWidth="1"/>
    <col min="4" max="4" width="16.57421875" style="0" customWidth="1"/>
    <col min="5" max="5" width="8.00390625" style="0" customWidth="1"/>
    <col min="6" max="6" width="7.140625" style="0" customWidth="1"/>
    <col min="7" max="7" width="12.57421875" style="0" customWidth="1"/>
    <col min="8" max="8" width="4.8515625" style="0" customWidth="1"/>
    <col min="9" max="9" width="22.28125" style="0" customWidth="1"/>
    <col min="10" max="11" width="0" style="0" hidden="1" customWidth="1"/>
  </cols>
  <sheetData>
    <row r="1" spans="1:10" ht="12.75" hidden="1">
      <c r="A1" s="42"/>
      <c r="B1" s="42"/>
      <c r="C1" s="42"/>
      <c r="D1" s="42"/>
      <c r="E1" s="42"/>
      <c r="F1" s="42"/>
      <c r="G1" s="42"/>
      <c r="H1" s="42"/>
      <c r="I1" s="42"/>
      <c r="J1" s="42"/>
    </row>
    <row r="2" spans="1:10" ht="12.75" hidden="1">
      <c r="A2" s="42"/>
      <c r="B2" s="42"/>
      <c r="C2" s="42"/>
      <c r="D2" s="42"/>
      <c r="E2" s="42"/>
      <c r="F2" s="42"/>
      <c r="G2" s="42"/>
      <c r="H2" s="42"/>
      <c r="I2" s="42"/>
      <c r="J2" s="42"/>
    </row>
    <row r="3" spans="1:10" ht="12.75" hidden="1">
      <c r="A3" s="42"/>
      <c r="B3" s="43"/>
      <c r="C3" s="43"/>
      <c r="D3" s="43"/>
      <c r="E3" s="44"/>
      <c r="F3" s="45"/>
      <c r="G3" s="43"/>
      <c r="H3" s="46"/>
      <c r="I3" s="46"/>
      <c r="J3" s="42"/>
    </row>
    <row r="4" spans="1:10" ht="12.75" hidden="1">
      <c r="A4" s="42"/>
      <c r="B4" s="43"/>
      <c r="C4" s="43"/>
      <c r="D4" s="43"/>
      <c r="E4" s="44"/>
      <c r="F4" s="45" t="s">
        <v>270</v>
      </c>
      <c r="G4" s="43"/>
      <c r="H4" s="46"/>
      <c r="I4" s="46"/>
      <c r="J4" s="42"/>
    </row>
    <row r="5" spans="1:10" ht="12.75" hidden="1">
      <c r="A5" s="42"/>
      <c r="B5" s="578"/>
      <c r="C5" s="578"/>
      <c r="D5" s="48"/>
      <c r="E5" s="48"/>
      <c r="F5" s="49" t="s">
        <v>269</v>
      </c>
      <c r="G5" s="48"/>
      <c r="H5" s="50"/>
      <c r="I5" s="48"/>
      <c r="J5" s="42"/>
    </row>
    <row r="6" spans="1:10" ht="12.75" hidden="1">
      <c r="A6" s="42"/>
      <c r="B6" s="571" t="s">
        <v>298</v>
      </c>
      <c r="C6" s="571"/>
      <c r="D6" s="50"/>
      <c r="E6" s="569"/>
      <c r="F6" s="569"/>
      <c r="G6" s="569"/>
      <c r="H6" s="569"/>
      <c r="I6" s="48"/>
      <c r="J6" s="42"/>
    </row>
    <row r="7" spans="1:10" ht="12.75" hidden="1">
      <c r="A7" s="42"/>
      <c r="B7" s="571" t="s">
        <v>297</v>
      </c>
      <c r="C7" s="571"/>
      <c r="D7" s="50"/>
      <c r="E7" s="51" t="s">
        <v>182</v>
      </c>
      <c r="F7" s="51"/>
      <c r="G7" s="51"/>
      <c r="H7" s="50"/>
      <c r="I7" s="51"/>
      <c r="J7" s="42"/>
    </row>
    <row r="8" spans="1:10" ht="12.75" hidden="1">
      <c r="A8" s="42"/>
      <c r="B8" s="577" t="s">
        <v>285</v>
      </c>
      <c r="C8" s="577"/>
      <c r="D8" s="48"/>
      <c r="E8" s="48"/>
      <c r="F8" s="48"/>
      <c r="G8" s="50"/>
      <c r="H8" s="50"/>
      <c r="I8" s="47"/>
      <c r="J8" s="42"/>
    </row>
    <row r="9" spans="1:10" ht="12.75" hidden="1">
      <c r="A9" s="42"/>
      <c r="B9" s="577" t="s">
        <v>268</v>
      </c>
      <c r="C9" s="577"/>
      <c r="D9" s="48"/>
      <c r="E9" s="48"/>
      <c r="F9" s="48"/>
      <c r="G9" s="48"/>
      <c r="H9" s="50"/>
      <c r="I9" s="47"/>
      <c r="J9" s="42"/>
    </row>
    <row r="10" spans="1:10" ht="0.75" customHeight="1" hidden="1">
      <c r="A10" s="42"/>
      <c r="B10" s="48"/>
      <c r="C10" s="48"/>
      <c r="D10" s="48"/>
      <c r="E10" s="48"/>
      <c r="F10" s="48"/>
      <c r="G10" s="48"/>
      <c r="H10" s="50"/>
      <c r="I10" s="47"/>
      <c r="J10" s="42"/>
    </row>
    <row r="11" spans="1:10" ht="0.75" customHeight="1" hidden="1">
      <c r="A11" s="42"/>
      <c r="B11" s="48"/>
      <c r="C11" s="48"/>
      <c r="D11" s="48"/>
      <c r="E11" s="48"/>
      <c r="F11" s="48"/>
      <c r="G11" s="50"/>
      <c r="H11" s="50"/>
      <c r="I11" s="47"/>
      <c r="J11" s="42"/>
    </row>
    <row r="12" spans="1:10" ht="27.75" hidden="1">
      <c r="A12" s="42"/>
      <c r="B12" s="53"/>
      <c r="C12" s="52"/>
      <c r="D12" s="556"/>
      <c r="E12" s="52"/>
      <c r="F12" s="52"/>
      <c r="G12" s="52"/>
      <c r="H12" s="50"/>
      <c r="I12" s="52"/>
      <c r="J12" s="42"/>
    </row>
    <row r="13" spans="1:10" s="8" customFormat="1" ht="27" customHeight="1">
      <c r="A13" s="57"/>
      <c r="B13" s="54"/>
      <c r="C13" s="55"/>
      <c r="D13" s="55"/>
      <c r="E13" s="55"/>
      <c r="F13" s="55"/>
      <c r="G13" s="55"/>
      <c r="H13" s="56"/>
      <c r="I13" s="55"/>
      <c r="J13" s="57"/>
    </row>
    <row r="14" spans="1:10" ht="5.25" customHeight="1">
      <c r="A14" s="42"/>
      <c r="B14" s="58"/>
      <c r="C14" s="58"/>
      <c r="D14" s="58"/>
      <c r="E14" s="58"/>
      <c r="F14" s="58"/>
      <c r="G14" s="58"/>
      <c r="H14" s="58"/>
      <c r="I14" s="58"/>
      <c r="J14" s="42"/>
    </row>
    <row r="15" spans="1:10" ht="72.75" customHeight="1">
      <c r="A15" s="42"/>
      <c r="B15" s="598" t="s">
        <v>485</v>
      </c>
      <c r="C15" s="599"/>
      <c r="D15" s="599"/>
      <c r="E15" s="599"/>
      <c r="F15" s="599"/>
      <c r="G15" s="599"/>
      <c r="H15" s="599"/>
      <c r="I15" s="600"/>
      <c r="J15" s="600"/>
    </row>
    <row r="16" spans="1:10" ht="12.75">
      <c r="A16" s="42"/>
      <c r="B16" s="43"/>
      <c r="C16" s="43"/>
      <c r="D16" s="43"/>
      <c r="E16" s="43"/>
      <c r="F16" s="43"/>
      <c r="G16" s="43"/>
      <c r="H16" s="43"/>
      <c r="I16" s="43"/>
      <c r="J16" s="42"/>
    </row>
    <row r="17" spans="1:10" ht="12.75">
      <c r="A17" s="42"/>
      <c r="B17" s="59" t="s">
        <v>330</v>
      </c>
      <c r="C17" s="43"/>
      <c r="D17" s="43"/>
      <c r="E17" s="43"/>
      <c r="F17" s="43"/>
      <c r="G17" s="60"/>
      <c r="H17" s="591"/>
      <c r="I17" s="601"/>
      <c r="J17" s="42"/>
    </row>
    <row r="18" spans="1:10" ht="2.25" customHeight="1">
      <c r="A18" s="42"/>
      <c r="B18" s="59"/>
      <c r="C18" s="43"/>
      <c r="D18" s="43"/>
      <c r="E18" s="43"/>
      <c r="F18" s="43"/>
      <c r="G18" s="60"/>
      <c r="H18" s="60"/>
      <c r="I18" s="60"/>
      <c r="J18" s="42"/>
    </row>
    <row r="19" spans="1:10" ht="12.75">
      <c r="A19" s="42"/>
      <c r="B19" s="61" t="s">
        <v>332</v>
      </c>
      <c r="C19" s="62"/>
      <c r="D19" s="62"/>
      <c r="E19" s="63"/>
      <c r="F19" s="64"/>
      <c r="G19" s="65"/>
      <c r="H19" s="65"/>
      <c r="I19" s="65"/>
      <c r="J19" s="66"/>
    </row>
    <row r="20" spans="1:10" ht="3.75" customHeight="1">
      <c r="A20" s="42"/>
      <c r="B20" s="43"/>
      <c r="C20" s="43"/>
      <c r="D20" s="60"/>
      <c r="E20" s="60"/>
      <c r="F20" s="60"/>
      <c r="G20" s="60"/>
      <c r="H20" s="60"/>
      <c r="I20" s="60"/>
      <c r="J20" s="66"/>
    </row>
    <row r="21" spans="1:10" ht="12.75">
      <c r="A21" s="42"/>
      <c r="B21" s="581"/>
      <c r="C21" s="572"/>
      <c r="D21" s="572"/>
      <c r="E21" s="572"/>
      <c r="F21" s="572"/>
      <c r="G21" s="572"/>
      <c r="H21" s="572"/>
      <c r="I21" s="573"/>
      <c r="J21" s="67"/>
    </row>
    <row r="22" spans="1:10" ht="4.5" customHeight="1">
      <c r="A22" s="42"/>
      <c r="B22" s="68"/>
      <c r="C22" s="43"/>
      <c r="D22" s="43"/>
      <c r="E22" s="43"/>
      <c r="F22" s="43"/>
      <c r="G22" s="43"/>
      <c r="H22" s="43"/>
      <c r="I22" s="43"/>
      <c r="J22" s="42"/>
    </row>
    <row r="23" spans="1:10" ht="12.75">
      <c r="A23" s="42"/>
      <c r="B23" s="46"/>
      <c r="C23" s="43"/>
      <c r="D23" s="43"/>
      <c r="E23" s="43"/>
      <c r="F23" s="43"/>
      <c r="G23" s="69"/>
      <c r="H23" s="43"/>
      <c r="I23" s="43"/>
      <c r="J23" s="42"/>
    </row>
    <row r="24" spans="1:10" ht="12.75">
      <c r="A24" s="42"/>
      <c r="B24" s="70" t="s">
        <v>465</v>
      </c>
      <c r="C24" s="574"/>
      <c r="D24" s="575"/>
      <c r="E24" s="576"/>
      <c r="F24" s="43"/>
      <c r="G24" s="43"/>
      <c r="H24" s="43"/>
      <c r="I24" s="43"/>
      <c r="J24" s="42"/>
    </row>
    <row r="25" spans="1:10" ht="18.75" customHeight="1">
      <c r="A25" s="42"/>
      <c r="B25" s="43"/>
      <c r="C25" s="43"/>
      <c r="D25" s="43"/>
      <c r="E25" s="43"/>
      <c r="F25" s="43"/>
      <c r="G25" s="43"/>
      <c r="H25" s="43"/>
      <c r="I25" s="43"/>
      <c r="J25" s="42"/>
    </row>
    <row r="26" spans="1:10" ht="12.75">
      <c r="A26" s="42"/>
      <c r="B26" s="58" t="s">
        <v>319</v>
      </c>
      <c r="C26" s="43"/>
      <c r="D26" s="43"/>
      <c r="E26" s="43"/>
      <c r="F26" s="43"/>
      <c r="G26" s="43"/>
      <c r="H26" s="71" t="s">
        <v>274</v>
      </c>
      <c r="I26" s="508">
        <f>Kosten_gesamt!G65</f>
        <v>0</v>
      </c>
      <c r="J26" s="67"/>
    </row>
    <row r="27" spans="1:10" ht="4.5" customHeight="1">
      <c r="A27" s="42"/>
      <c r="B27" s="58"/>
      <c r="C27" s="43"/>
      <c r="D27" s="43"/>
      <c r="E27" s="43"/>
      <c r="F27" s="43"/>
      <c r="G27" s="43"/>
      <c r="H27" s="71"/>
      <c r="I27" s="72"/>
      <c r="J27" s="67"/>
    </row>
    <row r="28" spans="1:10" ht="12.75">
      <c r="A28" s="42"/>
      <c r="B28" s="59" t="s">
        <v>333</v>
      </c>
      <c r="C28" s="46"/>
      <c r="D28" s="46"/>
      <c r="E28" s="46"/>
      <c r="F28" s="46"/>
      <c r="G28" s="46"/>
      <c r="H28" s="73" t="s">
        <v>274</v>
      </c>
      <c r="I28" s="490"/>
      <c r="J28" s="42"/>
    </row>
    <row r="29" spans="1:10" ht="20.25" customHeight="1">
      <c r="A29" s="42"/>
      <c r="B29" s="46"/>
      <c r="C29" s="46"/>
      <c r="D29" s="46"/>
      <c r="E29" s="46"/>
      <c r="F29" s="46"/>
      <c r="G29" s="46"/>
      <c r="H29" s="46"/>
      <c r="I29" s="46"/>
      <c r="J29" s="42"/>
    </row>
    <row r="30" spans="1:10" ht="12.75">
      <c r="A30" s="42"/>
      <c r="B30" s="58" t="s">
        <v>286</v>
      </c>
      <c r="C30" s="46"/>
      <c r="D30" s="46"/>
      <c r="E30" s="46"/>
      <c r="F30" s="46"/>
      <c r="G30" s="46"/>
      <c r="H30" s="46"/>
      <c r="I30" s="46"/>
      <c r="J30" s="42"/>
    </row>
    <row r="31" spans="1:10" ht="4.5" customHeight="1">
      <c r="A31" s="42"/>
      <c r="B31" s="46"/>
      <c r="C31" s="46"/>
      <c r="D31" s="46"/>
      <c r="E31" s="46"/>
      <c r="F31" s="46"/>
      <c r="G31" s="46"/>
      <c r="H31" s="46"/>
      <c r="I31" s="46"/>
      <c r="J31" s="42"/>
    </row>
    <row r="32" spans="1:10" ht="12.75">
      <c r="A32" s="42"/>
      <c r="B32" s="59" t="s">
        <v>271</v>
      </c>
      <c r="C32" s="581"/>
      <c r="D32" s="572"/>
      <c r="E32" s="572"/>
      <c r="F32" s="572"/>
      <c r="G32" s="572"/>
      <c r="H32" s="572"/>
      <c r="I32" s="573"/>
      <c r="J32" s="67"/>
    </row>
    <row r="33" spans="1:10" ht="4.5" customHeight="1">
      <c r="A33" s="42"/>
      <c r="B33" s="46"/>
      <c r="C33" s="46"/>
      <c r="D33" s="46"/>
      <c r="E33" s="46"/>
      <c r="F33" s="46"/>
      <c r="G33" s="46"/>
      <c r="H33" s="46"/>
      <c r="I33" s="46"/>
      <c r="J33" s="42"/>
    </row>
    <row r="34" spans="1:10" ht="12.75">
      <c r="A34" s="42"/>
      <c r="B34" s="59" t="s">
        <v>138</v>
      </c>
      <c r="C34" s="581"/>
      <c r="D34" s="589"/>
      <c r="E34" s="589"/>
      <c r="F34" s="589"/>
      <c r="G34" s="589"/>
      <c r="H34" s="589"/>
      <c r="I34" s="590"/>
      <c r="J34" s="67"/>
    </row>
    <row r="35" spans="1:10" ht="4.5" customHeight="1">
      <c r="A35" s="42"/>
      <c r="B35" s="46"/>
      <c r="C35" s="46"/>
      <c r="D35" s="46"/>
      <c r="E35" s="46"/>
      <c r="F35" s="46"/>
      <c r="G35" s="46"/>
      <c r="H35" s="46"/>
      <c r="I35" s="46"/>
      <c r="J35" s="42"/>
    </row>
    <row r="36" spans="1:10" ht="12.75">
      <c r="A36" s="42"/>
      <c r="B36" s="59" t="s">
        <v>139</v>
      </c>
      <c r="C36" s="581"/>
      <c r="D36" s="589"/>
      <c r="E36" s="589"/>
      <c r="F36" s="589"/>
      <c r="G36" s="589"/>
      <c r="H36" s="589"/>
      <c r="I36" s="590"/>
      <c r="J36" s="67"/>
    </row>
    <row r="37" spans="1:10" ht="4.5" customHeight="1">
      <c r="A37" s="42"/>
      <c r="B37" s="46"/>
      <c r="C37" s="46"/>
      <c r="D37" s="46"/>
      <c r="E37" s="46"/>
      <c r="F37" s="46"/>
      <c r="G37" s="46"/>
      <c r="H37" s="46"/>
      <c r="I37" s="46"/>
      <c r="J37" s="42"/>
    </row>
    <row r="38" spans="1:10" ht="12.75">
      <c r="A38" s="42"/>
      <c r="B38" s="59" t="s">
        <v>136</v>
      </c>
      <c r="C38" s="591"/>
      <c r="D38" s="592"/>
      <c r="E38" s="593"/>
      <c r="F38" s="74"/>
      <c r="G38" s="75" t="s">
        <v>140</v>
      </c>
      <c r="H38" s="591"/>
      <c r="I38" s="590"/>
      <c r="J38" s="67"/>
    </row>
    <row r="39" spans="1:10" ht="4.5" customHeight="1">
      <c r="A39" s="42"/>
      <c r="B39" s="46"/>
      <c r="C39" s="46"/>
      <c r="D39" s="46"/>
      <c r="E39" s="46"/>
      <c r="F39" s="46"/>
      <c r="G39" s="46"/>
      <c r="H39" s="46"/>
      <c r="I39" s="46"/>
      <c r="J39" s="42"/>
    </row>
    <row r="40" spans="1:10" ht="12.75">
      <c r="A40" s="42"/>
      <c r="B40" s="59" t="s">
        <v>137</v>
      </c>
      <c r="C40" s="581"/>
      <c r="D40" s="582"/>
      <c r="E40" s="583"/>
      <c r="F40" s="64"/>
      <c r="G40" s="70"/>
      <c r="H40" s="76"/>
      <c r="I40" s="77"/>
      <c r="J40" s="42"/>
    </row>
    <row r="41" spans="1:10" ht="12.75">
      <c r="A41" s="42"/>
      <c r="B41" s="46"/>
      <c r="C41" s="46"/>
      <c r="D41" s="46"/>
      <c r="E41" s="46"/>
      <c r="F41" s="46"/>
      <c r="G41" s="46"/>
      <c r="H41" s="46"/>
      <c r="I41" s="46"/>
      <c r="J41" s="42"/>
    </row>
    <row r="42" spans="1:10" ht="10.5" customHeight="1">
      <c r="A42" s="42"/>
      <c r="B42" s="46"/>
      <c r="C42" s="46"/>
      <c r="D42" s="46"/>
      <c r="E42" s="46"/>
      <c r="F42" s="46"/>
      <c r="G42" s="46"/>
      <c r="H42" s="46"/>
      <c r="I42" s="46"/>
      <c r="J42" s="42"/>
    </row>
    <row r="43" spans="1:10" ht="12.75">
      <c r="A43" s="42"/>
      <c r="B43" s="58" t="s">
        <v>142</v>
      </c>
      <c r="C43" s="46"/>
      <c r="D43" s="46"/>
      <c r="E43" s="46"/>
      <c r="F43" s="46"/>
      <c r="G43" s="46"/>
      <c r="H43" s="46"/>
      <c r="I43" s="46"/>
      <c r="J43" s="42"/>
    </row>
    <row r="44" spans="1:10" ht="4.5" customHeight="1">
      <c r="A44" s="42"/>
      <c r="B44" s="46"/>
      <c r="C44" s="46"/>
      <c r="D44" s="46"/>
      <c r="E44" s="46"/>
      <c r="F44" s="46"/>
      <c r="G44" s="46"/>
      <c r="H44" s="46"/>
      <c r="I44" s="46"/>
      <c r="J44" s="42"/>
    </row>
    <row r="45" spans="1:10" ht="12.75">
      <c r="A45" s="42"/>
      <c r="B45" s="59" t="s">
        <v>143</v>
      </c>
      <c r="C45" s="594"/>
      <c r="D45" s="595"/>
      <c r="E45" s="595"/>
      <c r="F45" s="596"/>
      <c r="G45" s="74"/>
      <c r="H45" s="70" t="s">
        <v>144</v>
      </c>
      <c r="I45" s="491"/>
      <c r="J45" s="67"/>
    </row>
    <row r="46" spans="1:10" ht="4.5" customHeight="1">
      <c r="A46" s="42"/>
      <c r="B46" s="46"/>
      <c r="C46" s="46"/>
      <c r="D46" s="46"/>
      <c r="E46" s="46"/>
      <c r="F46" s="46"/>
      <c r="G46" s="46"/>
      <c r="H46" s="46"/>
      <c r="I46" s="46"/>
      <c r="J46" s="42"/>
    </row>
    <row r="47" spans="1:10" ht="12.75">
      <c r="A47" s="42"/>
      <c r="B47" s="59" t="s">
        <v>145</v>
      </c>
      <c r="C47" s="594"/>
      <c r="D47" s="595"/>
      <c r="E47" s="596"/>
      <c r="F47" s="46"/>
      <c r="G47" s="70" t="s">
        <v>146</v>
      </c>
      <c r="H47" s="586"/>
      <c r="I47" s="597"/>
      <c r="J47" s="67"/>
    </row>
    <row r="48" spans="1:10" ht="3.75" customHeight="1">
      <c r="A48" s="42"/>
      <c r="B48" s="46"/>
      <c r="C48" s="46"/>
      <c r="D48" s="46"/>
      <c r="E48" s="46"/>
      <c r="F48" s="46"/>
      <c r="G48" s="46"/>
      <c r="H48" s="46"/>
      <c r="I48" s="46"/>
      <c r="J48" s="42"/>
    </row>
    <row r="49" spans="1:10" ht="12.75">
      <c r="A49" s="42"/>
      <c r="B49" s="59" t="s">
        <v>288</v>
      </c>
      <c r="C49" s="46"/>
      <c r="D49" s="46"/>
      <c r="E49" s="78" t="s">
        <v>427</v>
      </c>
      <c r="F49" s="79"/>
      <c r="G49" s="70"/>
      <c r="H49" s="70"/>
      <c r="I49" s="46"/>
      <c r="J49" s="42"/>
    </row>
    <row r="50" spans="1:10" ht="61.5" customHeight="1">
      <c r="A50" s="42"/>
      <c r="B50" s="584" t="s">
        <v>287</v>
      </c>
      <c r="C50" s="585"/>
      <c r="D50" s="585"/>
      <c r="E50" s="585"/>
      <c r="F50" s="585"/>
      <c r="G50" s="585"/>
      <c r="H50" s="585"/>
      <c r="I50" s="585"/>
      <c r="J50" s="42"/>
    </row>
    <row r="51" spans="1:10" ht="12.75">
      <c r="A51" s="42"/>
      <c r="B51" s="58" t="s">
        <v>147</v>
      </c>
      <c r="C51" s="46"/>
      <c r="D51" s="46"/>
      <c r="E51" s="46"/>
      <c r="F51" s="46"/>
      <c r="G51" s="46"/>
      <c r="H51" s="46"/>
      <c r="I51" s="46"/>
      <c r="J51" s="42"/>
    </row>
    <row r="52" spans="1:10" ht="6" customHeight="1">
      <c r="A52" s="42"/>
      <c r="B52" s="557"/>
      <c r="C52" s="46"/>
      <c r="D52" s="46"/>
      <c r="E52" s="46"/>
      <c r="F52" s="46"/>
      <c r="G52" s="46"/>
      <c r="H52" s="46"/>
      <c r="I52" s="46"/>
      <c r="J52" s="42"/>
    </row>
    <row r="53" spans="1:10" ht="12.75">
      <c r="A53" s="42"/>
      <c r="B53" s="59" t="s">
        <v>249</v>
      </c>
      <c r="C53" s="586"/>
      <c r="D53" s="587"/>
      <c r="E53" s="587"/>
      <c r="F53" s="587"/>
      <c r="G53" s="587"/>
      <c r="H53" s="587"/>
      <c r="I53" s="588"/>
      <c r="J53" s="42"/>
    </row>
    <row r="54" spans="1:10" ht="4.5" customHeight="1">
      <c r="A54" s="42"/>
      <c r="B54" s="46"/>
      <c r="C54" s="46"/>
      <c r="D54" s="46"/>
      <c r="E54" s="46"/>
      <c r="F54" s="46"/>
      <c r="G54" s="46"/>
      <c r="H54" s="46"/>
      <c r="I54" s="46"/>
      <c r="J54" s="42"/>
    </row>
    <row r="55" spans="1:10" ht="12.75">
      <c r="A55" s="42"/>
      <c r="B55" s="59" t="s">
        <v>148</v>
      </c>
      <c r="C55" s="586"/>
      <c r="D55" s="587"/>
      <c r="E55" s="587"/>
      <c r="F55" s="587"/>
      <c r="G55" s="587"/>
      <c r="H55" s="587"/>
      <c r="I55" s="588"/>
      <c r="J55" s="42"/>
    </row>
    <row r="56" spans="1:10" ht="23.25" customHeight="1">
      <c r="A56" s="42"/>
      <c r="B56" s="46"/>
      <c r="C56" s="46"/>
      <c r="D56" s="46"/>
      <c r="E56" s="46"/>
      <c r="F56" s="46"/>
      <c r="G56" s="46"/>
      <c r="H56" s="46"/>
      <c r="I56" s="46"/>
      <c r="J56" s="42"/>
    </row>
    <row r="57" spans="1:10" ht="12.75">
      <c r="A57" s="42"/>
      <c r="B57" s="58" t="s">
        <v>149</v>
      </c>
      <c r="C57" s="46"/>
      <c r="D57" s="46"/>
      <c r="E57" s="46"/>
      <c r="F57" s="46"/>
      <c r="G57" s="46"/>
      <c r="H57" s="46"/>
      <c r="I57" s="46"/>
      <c r="J57" s="42"/>
    </row>
    <row r="58" spans="1:10" ht="5.25" customHeight="1">
      <c r="A58" s="42"/>
      <c r="B58" s="46"/>
      <c r="C58" s="46"/>
      <c r="D58" s="46"/>
      <c r="E58" s="46"/>
      <c r="F58" s="46"/>
      <c r="G58" s="46"/>
      <c r="H58" s="46"/>
      <c r="I58" s="46"/>
      <c r="J58" s="42"/>
    </row>
    <row r="59" spans="1:10" ht="12.75">
      <c r="A59" s="42"/>
      <c r="B59" s="59" t="s">
        <v>150</v>
      </c>
      <c r="C59" s="46"/>
      <c r="D59" s="579"/>
      <c r="E59" s="580"/>
      <c r="F59" s="46"/>
      <c r="G59" s="70"/>
      <c r="H59" s="70" t="s">
        <v>252</v>
      </c>
      <c r="I59" s="492"/>
      <c r="J59" s="42"/>
    </row>
    <row r="60" spans="1:10" ht="12.75">
      <c r="A60" s="42"/>
      <c r="B60" s="46"/>
      <c r="C60" s="46"/>
      <c r="D60" s="46"/>
      <c r="E60" s="46"/>
      <c r="F60" s="46"/>
      <c r="G60" s="46"/>
      <c r="H60" s="46"/>
      <c r="I60" s="46"/>
      <c r="J60" s="42"/>
    </row>
  </sheetData>
  <sheetProtection password="94A5" sheet="1" objects="1" scenarios="1"/>
  <mergeCells count="23">
    <mergeCell ref="C32:I32"/>
    <mergeCell ref="B8:C8"/>
    <mergeCell ref="B9:C9"/>
    <mergeCell ref="B5:C5"/>
    <mergeCell ref="B6:C6"/>
    <mergeCell ref="E6:H6"/>
    <mergeCell ref="B7:C7"/>
    <mergeCell ref="B15:J15"/>
    <mergeCell ref="H17:I17"/>
    <mergeCell ref="B21:I21"/>
    <mergeCell ref="C24:E24"/>
    <mergeCell ref="C34:I34"/>
    <mergeCell ref="C36:I36"/>
    <mergeCell ref="C38:E38"/>
    <mergeCell ref="H38:I38"/>
    <mergeCell ref="D59:E59"/>
    <mergeCell ref="C40:E40"/>
    <mergeCell ref="B50:I50"/>
    <mergeCell ref="C53:I53"/>
    <mergeCell ref="C55:I55"/>
    <mergeCell ref="C45:F45"/>
    <mergeCell ref="C47:E47"/>
    <mergeCell ref="H47:I47"/>
  </mergeCells>
  <dataValidations count="15">
    <dataValidation allowBlank="1" showInputMessage="1" showErrorMessage="1" promptTitle="Hier bitte nicht!" prompt="Die Gesamtkosten werden automatisch von der Endabrechnung übernommen!" sqref="I26"/>
    <dataValidation type="list" allowBlank="1" showInputMessage="1" showErrorMessage="1" sqref="E49">
      <formula1>"nein,ja"</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7:I17">
      <formula1>25</formula1>
    </dataValidation>
    <dataValidation type="textLength" operator="lessThan" allowBlank="1" showInputMessage="1" showErrorMessage="1" errorTitle="Der Text ist zu lang!" error="Hier können maximal 45 Zeichen eingegeben werden!" sqref="G19:I19">
      <formula1>45</formula1>
    </dataValidation>
    <dataValidation operator="greaterThan" allowBlank="1" showInputMessage="1" showErrorMessage="1" errorTitle="Hier wird ein Datum verlangt!" error="Geben Sie hier bitte das Datum der Einladung zur Begehrenstellung an!" sqref="E19 B19"/>
    <dataValidation allowBlank="1" showInputMessage="1" showErrorMessage="1" promptTitle="Hier bitte nicht!" prompt="Die Gesamtkosten werden automatisch vom Kostenvoranschlag übernommen!" sqref="I27"/>
    <dataValidation type="date" operator="greaterThan" allowBlank="1" showInputMessage="1" showErrorMessage="1" errorTitle="Hier wird ein Datum verlangt!" error="Bitte geben Sie hier das Datum ein, an dem die Maßnahme endet!" sqref="I59">
      <formula1>1</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textLength" operator="lessThan" allowBlank="1" showInputMessage="1" showErrorMessage="1" errorTitle="Der Text ist zu lang!" error="Hier können maximal 20 Zeichen eingegeben werden!" sqref="I45">
      <formula1>20</formula1>
    </dataValidation>
    <dataValidation type="textLength" operator="lessThan" allowBlank="1" showInputMessage="1" showErrorMessage="1" errorTitle="Der Text ist zu lang!" error="Hier können maximal 35 Zeichen eingegeben werden!" sqref="C45:F45 F40 C40">
      <formula1>35</formula1>
    </dataValidation>
    <dataValidation type="textLength" operator="lessThan" allowBlank="1" showInputMessage="1" showErrorMessage="1" errorTitle="Der Text ist zu lang!" error="Hier können maximal 30 Zeichen eingegeben werden!" sqref="C38:E38 H47:I47 C47:E47 H40:I40 H38:I38">
      <formula1>30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100 Zeichen eingegeben werden!" sqref="B21:I21">
      <formula1>100</formula1>
    </dataValidation>
    <dataValidation type="textLength" operator="lessThan" allowBlank="1" showInputMessage="1" showErrorMessage="1" errorTitle="Der Text ist zu lang!" error="Hier können maximal 60 Zeichen eingegeben werden!" sqref="F19">
      <formula1>60</formula1>
    </dataValidation>
    <dataValidation type="date" operator="greaterThan" allowBlank="1" showInputMessage="1" showErrorMessage="1" errorTitle="Hier wird ein Datum verlangt!" error="Geben Sie hier bitte das Datum der Einladung zur Begehrenstellung an!" sqref="C19:D19">
      <formula1>1</formula1>
    </dataValidation>
  </dataValidations>
  <printOptions/>
  <pageMargins left="0.7" right="0.7" top="0.787401575" bottom="0.787401575" header="0.3" footer="0.3"/>
  <pageSetup horizontalDpi="600" verticalDpi="600" orientation="portrait" paperSize="9" r:id="rId4"/>
  <drawing r:id="rId3"/>
  <legacyDrawing r:id="rId2"/>
  <oleObjects>
    <oleObject progId="Word.Picture.8" shapeId="1557057" r:id="rId1"/>
  </oleObjects>
</worksheet>
</file>

<file path=xl/worksheets/sheet2.xml><?xml version="1.0" encoding="utf-8"?>
<worksheet xmlns="http://schemas.openxmlformats.org/spreadsheetml/2006/main" xmlns:r="http://schemas.openxmlformats.org/officeDocument/2006/relationships">
  <sheetPr codeName="Zeitplan"/>
  <dimension ref="A1:GR247"/>
  <sheetViews>
    <sheetView showGridLines="0" showRowColHeaders="0" zoomScalePageLayoutView="0" workbookViewId="0" topLeftCell="A1">
      <pane ySplit="17" topLeftCell="BM18" activePane="bottomLeft" state="frozen"/>
      <selection pane="topLeft" activeCell="A1" sqref="A1"/>
      <selection pane="bottomLeft" activeCell="A8" sqref="A8"/>
    </sheetView>
  </sheetViews>
  <sheetFormatPr defaultColWidth="11.421875" defaultRowHeight="12.75"/>
  <cols>
    <col min="1" max="1" width="6.57421875" style="42" customWidth="1"/>
    <col min="2" max="2" width="10.00390625" style="42" customWidth="1"/>
    <col min="3" max="3" width="10.28125" style="42" customWidth="1"/>
    <col min="4" max="5" width="8.421875" style="42" customWidth="1"/>
    <col min="6" max="8" width="9.140625" style="42" customWidth="1"/>
    <col min="9" max="9" width="7.7109375" style="42" hidden="1" customWidth="1"/>
    <col min="10" max="10" width="7.140625" style="42" hidden="1" customWidth="1"/>
    <col min="11" max="11" width="6.421875" style="42" hidden="1" customWidth="1"/>
    <col min="12" max="12" width="6.140625" style="42" hidden="1" customWidth="1"/>
    <col min="13" max="13" width="23.140625" style="42" customWidth="1"/>
    <col min="14" max="14" width="4.140625" style="42" customWidth="1"/>
    <col min="15" max="17" width="4.140625" style="42" hidden="1" customWidth="1"/>
    <col min="18" max="18" width="5.00390625" style="42" hidden="1" customWidth="1"/>
    <col min="19" max="20" width="3.7109375" style="42" hidden="1" customWidth="1"/>
    <col min="21" max="21" width="11.140625" style="42" hidden="1" customWidth="1"/>
    <col min="22" max="22" width="4.421875" style="42" hidden="1" customWidth="1"/>
    <col min="23" max="26" width="3.421875" style="82" hidden="1" customWidth="1"/>
    <col min="27" max="29" width="11.421875" style="82" hidden="1" customWidth="1"/>
    <col min="30" max="199" width="11.421875" style="82" customWidth="1"/>
    <col min="200" max="200" width="11.421875" style="42" customWidth="1"/>
    <col min="201" max="16384" width="11.421875" style="82" customWidth="1"/>
  </cols>
  <sheetData>
    <row r="1" spans="1:22" ht="12.75" customHeight="1" hidden="1">
      <c r="A1" s="66"/>
      <c r="B1" s="66"/>
      <c r="C1" s="66"/>
      <c r="D1" s="66"/>
      <c r="E1" s="66"/>
      <c r="F1" s="66"/>
      <c r="G1" s="66"/>
      <c r="H1" s="66"/>
      <c r="I1" s="66"/>
      <c r="J1" s="66"/>
      <c r="K1" s="66"/>
      <c r="L1" s="66"/>
      <c r="M1" s="66"/>
      <c r="N1" s="66"/>
      <c r="O1" s="66"/>
      <c r="P1" s="66"/>
      <c r="Q1" s="66"/>
      <c r="R1" s="66"/>
      <c r="S1" s="66"/>
      <c r="T1" s="66"/>
      <c r="U1" s="66"/>
      <c r="V1" s="66"/>
    </row>
    <row r="2" spans="1:22" ht="12.75" customHeight="1" hidden="1">
      <c r="A2" s="66"/>
      <c r="B2" s="66"/>
      <c r="C2" s="66"/>
      <c r="D2" s="66"/>
      <c r="E2" s="66"/>
      <c r="F2" s="66"/>
      <c r="G2" s="66"/>
      <c r="H2" s="66"/>
      <c r="I2" s="66"/>
      <c r="J2" s="66"/>
      <c r="K2" s="66"/>
      <c r="L2" s="66"/>
      <c r="M2" s="66"/>
      <c r="N2" s="66"/>
      <c r="O2" s="66"/>
      <c r="P2" s="66"/>
      <c r="Q2" s="66"/>
      <c r="R2" s="66"/>
      <c r="S2" s="66"/>
      <c r="T2" s="66"/>
      <c r="U2" s="66"/>
      <c r="V2" s="66"/>
    </row>
    <row r="3" spans="1:22" ht="12.75" customHeight="1" hidden="1">
      <c r="A3" s="66"/>
      <c r="B3" s="66"/>
      <c r="C3" s="66"/>
      <c r="D3" s="66"/>
      <c r="E3" s="66"/>
      <c r="F3" s="66"/>
      <c r="G3" s="66"/>
      <c r="H3" s="66"/>
      <c r="I3" s="66"/>
      <c r="J3" s="66"/>
      <c r="K3" s="66"/>
      <c r="L3" s="66"/>
      <c r="M3" s="66"/>
      <c r="N3" s="66"/>
      <c r="O3" s="66"/>
      <c r="P3" s="66"/>
      <c r="Q3" s="66"/>
      <c r="R3" s="66"/>
      <c r="S3" s="66"/>
      <c r="T3" s="66"/>
      <c r="U3" s="66"/>
      <c r="V3" s="66"/>
    </row>
    <row r="4" spans="1:22" ht="15" customHeight="1" hidden="1">
      <c r="A4" s="66"/>
      <c r="B4" s="66"/>
      <c r="C4" s="66"/>
      <c r="D4" s="66"/>
      <c r="E4" s="66"/>
      <c r="F4" s="66"/>
      <c r="G4" s="66"/>
      <c r="H4" s="66"/>
      <c r="I4" s="66"/>
      <c r="J4" s="66"/>
      <c r="K4" s="66"/>
      <c r="L4" s="66"/>
      <c r="M4" s="66"/>
      <c r="N4" s="66"/>
      <c r="O4" s="66"/>
      <c r="P4" s="66"/>
      <c r="Q4" s="66"/>
      <c r="R4" s="66"/>
      <c r="S4" s="66"/>
      <c r="T4" s="66"/>
      <c r="U4" s="66"/>
      <c r="V4" s="66"/>
    </row>
    <row r="5" spans="1:22" ht="9.75" customHeight="1" hidden="1">
      <c r="A5" s="66"/>
      <c r="B5" s="66"/>
      <c r="C5" s="83" t="s">
        <v>286</v>
      </c>
      <c r="D5" s="610">
        <f>IF(Bewerber=0,"",Bewerber)</f>
      </c>
      <c r="E5" s="611"/>
      <c r="F5" s="612"/>
      <c r="G5" s="612"/>
      <c r="H5" s="612"/>
      <c r="I5" s="612"/>
      <c r="J5" s="612"/>
      <c r="K5" s="612"/>
      <c r="L5" s="612"/>
      <c r="M5" s="613"/>
      <c r="N5" s="66"/>
      <c r="O5" s="66"/>
      <c r="P5" s="66"/>
      <c r="Q5" s="66"/>
      <c r="R5" s="66"/>
      <c r="S5" s="66"/>
      <c r="T5" s="66"/>
      <c r="U5" s="66"/>
      <c r="V5" s="66"/>
    </row>
    <row r="6" spans="1:22" ht="4.5" customHeight="1" hidden="1">
      <c r="A6" s="66"/>
      <c r="B6" s="66"/>
      <c r="C6" s="46"/>
      <c r="D6" s="46"/>
      <c r="E6" s="44"/>
      <c r="F6" s="44"/>
      <c r="G6" s="44"/>
      <c r="H6" s="44"/>
      <c r="I6" s="66"/>
      <c r="J6" s="44"/>
      <c r="K6" s="44"/>
      <c r="L6" s="44"/>
      <c r="M6" s="44"/>
      <c r="N6" s="66"/>
      <c r="O6" s="66"/>
      <c r="P6" s="66"/>
      <c r="Q6" s="66"/>
      <c r="R6" s="66"/>
      <c r="S6" s="66"/>
      <c r="T6" s="66"/>
      <c r="U6" s="66"/>
      <c r="V6" s="66"/>
    </row>
    <row r="7" spans="1:22" ht="9.75" customHeight="1" hidden="1">
      <c r="A7" s="66"/>
      <c r="B7" s="66"/>
      <c r="C7" s="83" t="s">
        <v>289</v>
      </c>
      <c r="D7" s="614">
        <f>IF(Massnahme=0,"",Massnahme)</f>
      </c>
      <c r="E7" s="615"/>
      <c r="F7" s="615"/>
      <c r="G7" s="615"/>
      <c r="H7" s="615"/>
      <c r="I7" s="615"/>
      <c r="J7" s="615"/>
      <c r="K7" s="615"/>
      <c r="L7" s="615"/>
      <c r="M7" s="616"/>
      <c r="N7" s="66"/>
      <c r="O7" s="66"/>
      <c r="P7" s="66"/>
      <c r="Q7" s="66"/>
      <c r="R7" s="66"/>
      <c r="S7" s="66"/>
      <c r="T7" s="66"/>
      <c r="U7" s="66"/>
      <c r="V7" s="66"/>
    </row>
    <row r="8" s="55" customFormat="1" ht="27" customHeight="1"/>
    <row r="9" spans="1:22" ht="12.75" hidden="1">
      <c r="A9" s="66"/>
      <c r="B9" s="66"/>
      <c r="C9" s="66"/>
      <c r="D9" s="66"/>
      <c r="E9" s="66"/>
      <c r="F9" s="66"/>
      <c r="G9" s="66"/>
      <c r="H9" s="66"/>
      <c r="I9" s="66"/>
      <c r="J9" s="66"/>
      <c r="K9" s="66"/>
      <c r="L9" s="66"/>
      <c r="M9" s="66"/>
      <c r="N9" s="66"/>
      <c r="O9" s="66"/>
      <c r="P9" s="66"/>
      <c r="Q9" s="66"/>
      <c r="R9" s="66"/>
      <c r="S9" s="66"/>
      <c r="T9" s="66"/>
      <c r="U9" s="66"/>
      <c r="V9" s="66"/>
    </row>
    <row r="10" spans="1:22" ht="19.5" customHeight="1" hidden="1">
      <c r="A10" s="66"/>
      <c r="B10" s="66"/>
      <c r="C10" s="66"/>
      <c r="D10" s="66"/>
      <c r="E10" s="66"/>
      <c r="F10" s="66"/>
      <c r="G10" s="66"/>
      <c r="H10" s="66"/>
      <c r="I10" s="66"/>
      <c r="J10" s="66"/>
      <c r="K10" s="66"/>
      <c r="L10" s="66"/>
      <c r="M10" s="66"/>
      <c r="N10" s="66"/>
      <c r="O10" s="66"/>
      <c r="P10" s="66"/>
      <c r="Q10" s="66"/>
      <c r="R10" s="66"/>
      <c r="S10" s="66"/>
      <c r="T10" s="66"/>
      <c r="U10" s="66"/>
      <c r="V10" s="66"/>
    </row>
    <row r="11" ht="7.5" customHeight="1" hidden="1"/>
    <row r="12" ht="7.5" customHeight="1" hidden="1"/>
    <row r="13" ht="12" customHeight="1" hidden="1"/>
    <row r="14" ht="10.5" customHeight="1" hidden="1"/>
    <row r="15" ht="3.75" customHeight="1" hidden="1"/>
    <row r="16" ht="10.5" customHeight="1" hidden="1"/>
    <row r="17" spans="1:200" s="84" customFormat="1" ht="26.25" customHeight="1" hidden="1">
      <c r="A17" s="66"/>
      <c r="B17" s="66"/>
      <c r="C17" s="66"/>
      <c r="D17" s="66"/>
      <c r="E17" s="66"/>
      <c r="F17" s="66"/>
      <c r="G17" s="66"/>
      <c r="H17" s="66"/>
      <c r="I17" s="66"/>
      <c r="J17" s="66"/>
      <c r="K17" s="66"/>
      <c r="L17" s="66"/>
      <c r="M17" s="66"/>
      <c r="N17" s="66"/>
      <c r="O17" s="66"/>
      <c r="P17" s="66"/>
      <c r="Q17" s="66"/>
      <c r="R17" s="66"/>
      <c r="S17" s="66"/>
      <c r="T17" s="66"/>
      <c r="U17" s="66"/>
      <c r="V17" s="66"/>
      <c r="GR17" s="85"/>
    </row>
    <row r="18" ht="12.75" customHeight="1" hidden="1"/>
    <row r="19" ht="12.75" customHeight="1" hidden="1"/>
    <row r="20" spans="1:22" ht="12.75" customHeight="1" hidden="1">
      <c r="A20" s="86"/>
      <c r="B20" s="86"/>
      <c r="C20" s="86"/>
      <c r="D20" s="86"/>
      <c r="E20" s="86"/>
      <c r="F20" s="86"/>
      <c r="G20" s="86"/>
      <c r="H20" s="86"/>
      <c r="I20" s="86"/>
      <c r="J20" s="86"/>
      <c r="K20" s="86"/>
      <c r="L20" s="86"/>
      <c r="M20" s="86"/>
      <c r="N20" s="86"/>
      <c r="O20" s="86"/>
      <c r="P20" s="86"/>
      <c r="Q20" s="86"/>
      <c r="R20" s="86"/>
      <c r="S20" s="86"/>
      <c r="T20" s="86"/>
      <c r="U20" s="86"/>
      <c r="V20" s="86"/>
    </row>
    <row r="21" spans="1:22" ht="12.75" customHeight="1" hidden="1">
      <c r="A21" s="86"/>
      <c r="B21" s="87"/>
      <c r="C21" s="86"/>
      <c r="D21" s="86"/>
      <c r="E21" s="86"/>
      <c r="F21" s="87" t="s">
        <v>428</v>
      </c>
      <c r="G21" s="88"/>
      <c r="H21" s="86"/>
      <c r="I21" s="86"/>
      <c r="J21" s="86"/>
      <c r="K21" s="86"/>
      <c r="L21" s="86"/>
      <c r="M21" s="86"/>
      <c r="N21" s="86"/>
      <c r="O21" s="86"/>
      <c r="P21" s="86"/>
      <c r="Q21" s="86"/>
      <c r="R21" s="86"/>
      <c r="S21" s="86"/>
      <c r="T21" s="86"/>
      <c r="U21" s="86"/>
      <c r="V21" s="86"/>
    </row>
    <row r="22" spans="1:22" ht="12.75" customHeight="1" hidden="1">
      <c r="A22" s="86"/>
      <c r="B22" s="87"/>
      <c r="C22" s="86"/>
      <c r="D22" s="86"/>
      <c r="E22" s="86"/>
      <c r="F22" s="87" t="s">
        <v>429</v>
      </c>
      <c r="G22" s="88"/>
      <c r="H22" s="86"/>
      <c r="I22" s="86"/>
      <c r="J22" s="86"/>
      <c r="K22" s="86"/>
      <c r="L22" s="86"/>
      <c r="M22" s="86"/>
      <c r="N22" s="86"/>
      <c r="O22" s="86"/>
      <c r="P22" s="86"/>
      <c r="Q22" s="86"/>
      <c r="R22" s="86"/>
      <c r="S22" s="86"/>
      <c r="T22" s="86"/>
      <c r="U22" s="86"/>
      <c r="V22" s="86"/>
    </row>
    <row r="23" spans="1:22" ht="12.75" customHeight="1" hidden="1">
      <c r="A23" s="86"/>
      <c r="B23" s="87"/>
      <c r="C23" s="86"/>
      <c r="D23" s="86"/>
      <c r="E23" s="86"/>
      <c r="F23" s="87" t="s">
        <v>430</v>
      </c>
      <c r="G23" s="88">
        <f>7-WEEKDAY(G22,2)+G22</f>
        <v>1</v>
      </c>
      <c r="H23" s="86"/>
      <c r="I23" s="86"/>
      <c r="J23" s="86"/>
      <c r="K23" s="86"/>
      <c r="L23" s="86"/>
      <c r="M23" s="86"/>
      <c r="N23" s="86"/>
      <c r="O23" s="86"/>
      <c r="P23" s="86"/>
      <c r="Q23" s="86"/>
      <c r="R23" s="86"/>
      <c r="S23" s="86"/>
      <c r="T23" s="86"/>
      <c r="U23" s="86"/>
      <c r="V23" s="86"/>
    </row>
    <row r="24" spans="1:22" ht="12.75" customHeight="1" hidden="1">
      <c r="A24" s="86"/>
      <c r="B24" s="86"/>
      <c r="C24" s="86"/>
      <c r="D24" s="86"/>
      <c r="E24" s="86"/>
      <c r="F24" s="87" t="s">
        <v>431</v>
      </c>
      <c r="G24" s="86" t="s">
        <v>427</v>
      </c>
      <c r="H24" s="86"/>
      <c r="I24" s="86"/>
      <c r="J24" s="86"/>
      <c r="K24" s="86"/>
      <c r="L24" s="86"/>
      <c r="M24" s="86"/>
      <c r="N24" s="86"/>
      <c r="O24" s="86"/>
      <c r="P24" s="86"/>
      <c r="Q24" s="86"/>
      <c r="R24" s="86"/>
      <c r="S24" s="86"/>
      <c r="T24" s="86"/>
      <c r="U24" s="86"/>
      <c r="V24" s="86"/>
    </row>
    <row r="25" spans="1:22" ht="12.75" customHeight="1" hidden="1">
      <c r="A25" s="86"/>
      <c r="B25" s="86"/>
      <c r="C25" s="86"/>
      <c r="D25" s="86"/>
      <c r="E25" s="86"/>
      <c r="F25" s="86"/>
      <c r="G25" s="86"/>
      <c r="H25" s="86"/>
      <c r="I25" s="86"/>
      <c r="J25" s="86"/>
      <c r="K25" s="86"/>
      <c r="L25" s="86"/>
      <c r="M25" s="86"/>
      <c r="N25" s="86"/>
      <c r="O25" s="86"/>
      <c r="P25" s="86"/>
      <c r="Q25" s="86"/>
      <c r="R25" s="86"/>
      <c r="S25" s="86"/>
      <c r="T25" s="86"/>
      <c r="U25" s="86"/>
      <c r="V25" s="86"/>
    </row>
    <row r="26" spans="1:22" ht="12.75" customHeight="1" hidden="1">
      <c r="A26" s="86"/>
      <c r="B26" s="86" t="s">
        <v>432</v>
      </c>
      <c r="C26" s="86" t="s">
        <v>433</v>
      </c>
      <c r="D26" s="86" t="s">
        <v>434</v>
      </c>
      <c r="E26" s="86"/>
      <c r="F26" s="86"/>
      <c r="G26" s="86"/>
      <c r="H26" s="86"/>
      <c r="I26" s="86"/>
      <c r="J26" s="86"/>
      <c r="K26" s="86"/>
      <c r="L26" s="86"/>
      <c r="M26" s="86"/>
      <c r="N26" s="86"/>
      <c r="O26" s="86"/>
      <c r="P26" s="86"/>
      <c r="Q26" s="86"/>
      <c r="R26" s="86"/>
      <c r="S26" s="86"/>
      <c r="T26" s="86"/>
      <c r="U26" s="86"/>
      <c r="V26" s="86"/>
    </row>
    <row r="27" spans="1:22" ht="12.75" customHeight="1" hidden="1">
      <c r="A27" s="86"/>
      <c r="B27" s="86" t="str">
        <f>C37</f>
        <v>nein</v>
      </c>
      <c r="C27" s="86" t="s">
        <v>427</v>
      </c>
      <c r="D27" s="86" t="s">
        <v>427</v>
      </c>
      <c r="E27" s="86"/>
      <c r="F27" s="86"/>
      <c r="G27" s="86"/>
      <c r="H27" s="86"/>
      <c r="I27" s="86"/>
      <c r="J27" s="86"/>
      <c r="K27" s="86"/>
      <c r="L27" s="86"/>
      <c r="M27" s="86"/>
      <c r="N27" s="86"/>
      <c r="O27" s="86"/>
      <c r="P27" s="86"/>
      <c r="Q27" s="86"/>
      <c r="R27" s="86"/>
      <c r="S27" s="86"/>
      <c r="T27" s="86"/>
      <c r="U27" s="86"/>
      <c r="V27" s="86"/>
    </row>
    <row r="28" ht="12.75" customHeight="1" hidden="1"/>
    <row r="29" ht="12.75" customHeight="1" hidden="1"/>
    <row r="30" ht="12.75" customHeight="1"/>
    <row r="31" ht="12.75" customHeight="1">
      <c r="A31" s="89" t="s">
        <v>196</v>
      </c>
    </row>
    <row r="32" spans="1:13" ht="12.75" customHeight="1" hidden="1">
      <c r="A32" s="89"/>
      <c r="B32" s="90"/>
      <c r="M32" s="90"/>
    </row>
    <row r="33" s="42" customFormat="1" ht="12.75" customHeight="1" hidden="1"/>
    <row r="34" ht="12.75" customHeight="1"/>
    <row r="35" spans="1:22" ht="12.75" customHeight="1">
      <c r="A35" s="606" t="s">
        <v>435</v>
      </c>
      <c r="B35" s="607"/>
      <c r="C35" s="91">
        <f>IF(G21&lt;&gt;"",G21,MassnahmeBeginn)</f>
        <v>0</v>
      </c>
      <c r="D35" s="92"/>
      <c r="E35" s="93"/>
      <c r="F35" s="94" t="s">
        <v>436</v>
      </c>
      <c r="G35" s="608">
        <f>IF(MassnahmeEnde&lt;&gt;"",MassnahmeEnde,G22)</f>
        <v>0</v>
      </c>
      <c r="H35" s="609"/>
      <c r="I35" s="95"/>
      <c r="J35" s="96"/>
      <c r="M35" s="97"/>
      <c r="N35" s="98"/>
      <c r="O35" s="98"/>
      <c r="P35" s="98"/>
      <c r="Q35" s="98"/>
      <c r="R35" s="98"/>
      <c r="S35" s="98"/>
      <c r="T35" s="98"/>
      <c r="U35" s="98"/>
      <c r="V35" s="98"/>
    </row>
    <row r="36" spans="1:17" ht="12.75" customHeight="1">
      <c r="A36" s="99"/>
      <c r="B36" s="99"/>
      <c r="C36" s="100">
        <f>C35</f>
        <v>0</v>
      </c>
      <c r="D36" s="101"/>
      <c r="F36" s="99"/>
      <c r="G36" s="603">
        <f>G35</f>
        <v>0</v>
      </c>
      <c r="H36" s="603"/>
      <c r="I36" s="102"/>
      <c r="J36" s="102"/>
      <c r="M36" s="102"/>
      <c r="N36" s="102"/>
      <c r="O36" s="102"/>
      <c r="P36" s="102"/>
      <c r="Q36" s="102"/>
    </row>
    <row r="37" spans="1:17" ht="12.75" customHeight="1">
      <c r="A37" s="82"/>
      <c r="B37" s="105" t="s">
        <v>478</v>
      </c>
      <c r="C37" s="103" t="s">
        <v>427</v>
      </c>
      <c r="E37" s="104"/>
      <c r="F37" s="105" t="s">
        <v>437</v>
      </c>
      <c r="G37" s="604">
        <f>IF(A45="","",MAX(A45:A224))</f>
        <v>1</v>
      </c>
      <c r="H37" s="605"/>
      <c r="I37" s="106"/>
      <c r="J37" s="96"/>
      <c r="K37" s="107"/>
      <c r="L37" s="108"/>
      <c r="M37" s="97"/>
      <c r="N37" s="98"/>
      <c r="O37" s="98"/>
      <c r="P37" s="98"/>
      <c r="Q37" s="98"/>
    </row>
    <row r="38" spans="1:17" ht="12.75" customHeight="1" hidden="1">
      <c r="A38" s="82"/>
      <c r="B38" s="82"/>
      <c r="C38" s="109"/>
      <c r="E38" s="104"/>
      <c r="F38" s="105"/>
      <c r="G38" s="109"/>
      <c r="H38" s="109"/>
      <c r="I38" s="106"/>
      <c r="J38" s="96"/>
      <c r="K38" s="107"/>
      <c r="L38" s="108"/>
      <c r="M38" s="97"/>
      <c r="N38" s="98"/>
      <c r="O38" s="98"/>
      <c r="P38" s="98"/>
      <c r="Q38" s="98"/>
    </row>
    <row r="39" spans="1:17" ht="12.75" customHeight="1" hidden="1">
      <c r="A39" s="110"/>
      <c r="B39" s="111"/>
      <c r="C39" s="109"/>
      <c r="E39" s="104"/>
      <c r="F39" s="105"/>
      <c r="G39" s="109"/>
      <c r="H39" s="109"/>
      <c r="I39" s="106"/>
      <c r="J39" s="96"/>
      <c r="K39" s="107"/>
      <c r="L39" s="108"/>
      <c r="M39" s="97"/>
      <c r="N39" s="98"/>
      <c r="O39" s="98"/>
      <c r="P39" s="98"/>
      <c r="Q39" s="98"/>
    </row>
    <row r="40" spans="1:17" ht="12.75" customHeight="1" hidden="1">
      <c r="A40" s="110"/>
      <c r="B40" s="111"/>
      <c r="C40" s="109"/>
      <c r="E40" s="104"/>
      <c r="F40" s="105"/>
      <c r="G40" s="109"/>
      <c r="H40" s="109"/>
      <c r="I40" s="106"/>
      <c r="J40" s="96"/>
      <c r="K40" s="107"/>
      <c r="L40" s="108"/>
      <c r="M40" s="97"/>
      <c r="N40" s="98"/>
      <c r="O40" s="98"/>
      <c r="P40" s="98"/>
      <c r="Q40" s="98"/>
    </row>
    <row r="41" spans="1:17" ht="12.75" customHeight="1">
      <c r="A41" s="112"/>
      <c r="B41" s="113"/>
      <c r="C41" s="114"/>
      <c r="D41" s="115"/>
      <c r="E41" s="82"/>
      <c r="F41" s="106"/>
      <c r="G41" s="116"/>
      <c r="H41" s="117"/>
      <c r="I41" s="106"/>
      <c r="J41" s="117"/>
      <c r="K41" s="117"/>
      <c r="L41" s="46"/>
      <c r="M41" s="118"/>
      <c r="N41" s="82"/>
      <c r="O41" s="82"/>
      <c r="P41" s="82"/>
      <c r="Q41" s="82"/>
    </row>
    <row r="42" spans="1:17" ht="12.75" customHeight="1">
      <c r="A42" s="119"/>
      <c r="B42" s="120"/>
      <c r="C42" s="121"/>
      <c r="D42" s="122"/>
      <c r="E42" s="123"/>
      <c r="F42" s="570" t="s">
        <v>200</v>
      </c>
      <c r="G42" s="570"/>
      <c r="H42" s="602"/>
      <c r="I42" s="124"/>
      <c r="J42" s="124"/>
      <c r="K42" s="125"/>
      <c r="L42" s="126"/>
      <c r="M42" s="127"/>
      <c r="N42" s="82"/>
      <c r="O42" s="82"/>
      <c r="P42" s="82"/>
      <c r="Q42" s="82"/>
    </row>
    <row r="43" spans="1:17" ht="12.75" customHeight="1">
      <c r="A43" s="128"/>
      <c r="B43" s="129"/>
      <c r="C43" s="130" t="s">
        <v>234</v>
      </c>
      <c r="D43" s="509">
        <f ca="1">SUM(INDIRECT("D45:D"&amp;45+Anzahl_Wochen-1))</f>
        <v>0</v>
      </c>
      <c r="E43" s="509">
        <f ca="1">SUM(INDIRECT("E45:E"&amp;45+Anzahl_Wochen-1))</f>
        <v>0</v>
      </c>
      <c r="F43" s="509">
        <f ca="1">SUM(INDIRECT("F45:F"&amp;45+Anzahl_Wochen-1))</f>
        <v>0</v>
      </c>
      <c r="G43" s="509">
        <f ca="1">SUM(INDIRECT("G45:G"&amp;45+Anzahl_Wochen-1))</f>
        <v>0</v>
      </c>
      <c r="H43" s="509">
        <f ca="1">SUM(INDIRECT("H45:H"&amp;45+Anzahl_Wochen-1))</f>
        <v>0</v>
      </c>
      <c r="I43" s="131">
        <f>IF(H43&lt;&gt;$L$35,"–&gt; Achtung: Diese Summe muss mit den Gesamt MSTN ["&amp;L35&amp;"] übereinstimmen!","")</f>
      </c>
      <c r="J43" s="132"/>
      <c r="K43" s="133"/>
      <c r="L43" s="134"/>
      <c r="M43" s="135"/>
      <c r="N43" s="82"/>
      <c r="O43" s="82"/>
      <c r="P43" s="82"/>
      <c r="Q43" s="82"/>
    </row>
    <row r="44" spans="1:29" ht="57.75" customHeight="1">
      <c r="A44" s="136" t="s">
        <v>250</v>
      </c>
      <c r="B44" s="137" t="s">
        <v>197</v>
      </c>
      <c r="C44" s="137" t="s">
        <v>198</v>
      </c>
      <c r="D44" s="136" t="s">
        <v>320</v>
      </c>
      <c r="E44" s="136" t="s">
        <v>251</v>
      </c>
      <c r="F44" s="136" t="s">
        <v>321</v>
      </c>
      <c r="G44" s="136" t="s">
        <v>494</v>
      </c>
      <c r="H44" s="136" t="s">
        <v>323</v>
      </c>
      <c r="I44" s="138"/>
      <c r="J44" s="138"/>
      <c r="K44" s="138"/>
      <c r="L44" s="138"/>
      <c r="M44" s="139" t="s">
        <v>322</v>
      </c>
      <c r="N44" s="140"/>
      <c r="O44" s="141"/>
      <c r="P44" s="141"/>
      <c r="Q44" s="141"/>
      <c r="R44" s="142" t="s">
        <v>438</v>
      </c>
      <c r="S44" s="142"/>
      <c r="T44" s="142"/>
      <c r="U44" s="142" t="s">
        <v>439</v>
      </c>
      <c r="V44" s="142" t="s">
        <v>440</v>
      </c>
      <c r="AA44" s="143" t="s">
        <v>440</v>
      </c>
      <c r="AB44" s="144" t="s">
        <v>441</v>
      </c>
      <c r="AC44" s="143"/>
    </row>
    <row r="45" spans="1:29" ht="12.75" customHeight="1">
      <c r="A45" s="145">
        <f>IF(B45&lt;&gt;"",1,"")</f>
        <v>1</v>
      </c>
      <c r="B45" s="146">
        <f>C35</f>
        <v>0</v>
      </c>
      <c r="C45" s="147">
        <f aca="true" t="shared" si="0" ref="C45:C76">IF(G$24="ja",7-WEEKDAY(B45,2)+B45,MIN(B45+7-WEEKDAY(B45,2),G$35))</f>
        <v>0</v>
      </c>
      <c r="D45" s="148">
        <f>S45</f>
        <v>0</v>
      </c>
      <c r="E45" s="149">
        <f aca="true" t="shared" si="1" ref="E45:E76">R45-D45</f>
        <v>0</v>
      </c>
      <c r="F45" s="150"/>
      <c r="G45" s="150"/>
      <c r="H45" s="150"/>
      <c r="I45" s="151"/>
      <c r="J45" s="151"/>
      <c r="K45" s="151"/>
      <c r="L45" s="151"/>
      <c r="M45" s="151"/>
      <c r="N45" s="82"/>
      <c r="O45" s="82"/>
      <c r="P45" s="82"/>
      <c r="Q45" s="152"/>
      <c r="R45" s="42">
        <f aca="true" t="shared" si="2" ref="R45:R76">IF(OR(U45-0&gt;G$35,U45-0&lt;C$35),0,IF(C$27="ja",1,IF(AND(D$27="ja",U45=G$35),1,0)))+IF(OR(U45-1&gt;G$35,U45-1&lt;C$35),0,IF(B$27="ja",1,0))+IF(OR(U45-2&gt;G$35,U45-2&lt;C$35),0,1)+IF(OR(U45-3&gt;G$35,U45-3&lt;C$35),0,1)+IF(OR(U45-4&gt;G$35,U45-4&lt;C$35),0,1)+IF(OR(U45-5&gt;G$35,U45-5&lt;C$35),0,1)+IF(OR(U45-6&gt;G$35,U45-6&lt;C$35),0,1)</f>
        <v>0</v>
      </c>
      <c r="S45" s="42">
        <f aca="true" t="shared" si="3" ref="S45:S76">IF(ISERROR(C45),0,V45)</f>
        <v>0</v>
      </c>
      <c r="T45" s="153"/>
      <c r="U45" s="154">
        <f aca="true" t="shared" si="4" ref="U45:U76">IF(ISERROR(7-WEEKDAY(C45,2)+C45),0,7-WEEKDAY(C45,2)+C45)</f>
        <v>1</v>
      </c>
      <c r="V45" s="155">
        <f aca="true" t="shared" si="5" ref="V45:V76">IF(ISERROR(VLOOKUP(C45,Para_Feiertage,1,FALSE)),0,IF(WEEKDAY(C45,2)=7,0,IF(AND(C$37="nein",WEEKDAY(C45,2)=6),0,1)))+IF(ISERROR(VLOOKUP(C45-1,Para_Feiertage,1,FALSE)),0,IF(WEEKDAY(C45-1,2)=7,0,IF(AND(C$37="nein",WEEKDAY(C45-1,2)=6),0,1)))+IF(ISERROR(VLOOKUP(C45-2,Para_Feiertage,1,FALSE)),0,IF(WEEKDAY(C45-2,2)=7,0,IF(AND(C$37="nein",WEEKDAY(C45-2,2)=6),0,1)))+IF(ISERROR(VLOOKUP(C45-3,Para_Feiertage,1,FALSE)),0,IF(WEEKDAY(C45-3,2)=7,0,IF(AND(C$37="nein",WEEKDAY(C45-3,2)=6),0,1)))+IF(ISERROR(VLOOKUP(C45-4,Para_Feiertage,1,FALSE)),0,IF(WEEKDAY(C45-4,2)=7,0,IF(AND(C$37="nein",WEEKDAY(C45-4,2)=6),0,1)))+IF(ISERROR(VLOOKUP(C45-5,Para_Feiertage,1,FALSE)),0,IF(WEEKDAY(C45-5,2)=7,0,IF(AND(C$37="nein",WEEKDAY(C45-5,2)=6),0,1)))+IF(ISERROR(VLOOKUP(C45-6,Para_Feiertage,1,FALSE)),0,IF(WEEKDAY(C45-6,2)=7,0,IF(AND(C$37="nein",WEEKDAY(C45-6,2)=6),0,1)))</f>
        <v>0</v>
      </c>
      <c r="AA45" s="156" t="s">
        <v>442</v>
      </c>
      <c r="AB45" s="143"/>
      <c r="AC45" s="143"/>
    </row>
    <row r="46" spans="1:29" ht="12.75" customHeight="1" hidden="1">
      <c r="A46" s="157">
        <f aca="true" t="shared" si="6" ref="A46:A77">IF(ISERROR(IF(B46&lt;&gt;"",A45+1,0)),"",IF(B46&lt;&gt;"",A45+1,0))</f>
        <v>0</v>
      </c>
      <c r="B46" s="158">
        <f>IF(C45&gt;=G35,"",B45+7-WEEKDAY(C35,2)+1)</f>
      </c>
      <c r="C46" s="147" t="e">
        <f t="shared" si="0"/>
        <v>#VALUE!</v>
      </c>
      <c r="D46" s="148">
        <f aca="true" t="shared" si="7" ref="D46:D77">S46</f>
        <v>0</v>
      </c>
      <c r="E46" s="149">
        <f t="shared" si="1"/>
        <v>0</v>
      </c>
      <c r="F46" s="159"/>
      <c r="G46" s="159"/>
      <c r="H46" s="150"/>
      <c r="I46" s="160"/>
      <c r="J46" s="160"/>
      <c r="K46" s="160"/>
      <c r="L46" s="160"/>
      <c r="M46" s="160"/>
      <c r="N46" s="82"/>
      <c r="O46" s="82"/>
      <c r="P46" s="82"/>
      <c r="Q46" s="82"/>
      <c r="R46" s="42">
        <f t="shared" si="2"/>
        <v>0</v>
      </c>
      <c r="S46" s="42">
        <f t="shared" si="3"/>
        <v>0</v>
      </c>
      <c r="U46" s="154">
        <f t="shared" si="4"/>
        <v>0</v>
      </c>
      <c r="V46" s="155">
        <f t="shared" si="5"/>
        <v>0</v>
      </c>
      <c r="AA46" s="161">
        <v>39814</v>
      </c>
      <c r="AB46" s="143" t="s">
        <v>443</v>
      </c>
      <c r="AC46" s="143"/>
    </row>
    <row r="47" spans="1:29" ht="12.75" customHeight="1" hidden="1">
      <c r="A47" s="157">
        <f t="shared" si="6"/>
      </c>
      <c r="B47" s="158" t="e">
        <f aca="true" t="shared" si="8" ref="B47:B78">IF(C46&gt;=G$35,"",B46+7)</f>
        <v>#VALUE!</v>
      </c>
      <c r="C47" s="147" t="e">
        <f t="shared" si="0"/>
        <v>#VALUE!</v>
      </c>
      <c r="D47" s="148">
        <f t="shared" si="7"/>
        <v>0</v>
      </c>
      <c r="E47" s="149">
        <f t="shared" si="1"/>
        <v>0</v>
      </c>
      <c r="F47" s="159"/>
      <c r="G47" s="159"/>
      <c r="H47" s="150"/>
      <c r="I47" s="160"/>
      <c r="J47" s="160"/>
      <c r="K47" s="160"/>
      <c r="L47" s="160"/>
      <c r="M47" s="160"/>
      <c r="N47" s="82"/>
      <c r="O47" s="82"/>
      <c r="P47" s="82"/>
      <c r="Q47" s="82"/>
      <c r="R47" s="42">
        <f t="shared" si="2"/>
        <v>0</v>
      </c>
      <c r="S47" s="42">
        <f t="shared" si="3"/>
        <v>0</v>
      </c>
      <c r="U47" s="154">
        <f t="shared" si="4"/>
        <v>0</v>
      </c>
      <c r="V47" s="155">
        <f t="shared" si="5"/>
        <v>0</v>
      </c>
      <c r="AA47" s="161">
        <v>39819</v>
      </c>
      <c r="AB47" s="143" t="s">
        <v>444</v>
      </c>
      <c r="AC47" s="143"/>
    </row>
    <row r="48" spans="1:29" ht="12.75" customHeight="1" hidden="1">
      <c r="A48" s="157">
        <f t="shared" si="6"/>
      </c>
      <c r="B48" s="158" t="e">
        <f t="shared" si="8"/>
        <v>#VALUE!</v>
      </c>
      <c r="C48" s="147" t="e">
        <f t="shared" si="0"/>
        <v>#VALUE!</v>
      </c>
      <c r="D48" s="148">
        <f t="shared" si="7"/>
        <v>0</v>
      </c>
      <c r="E48" s="149">
        <f t="shared" si="1"/>
        <v>0</v>
      </c>
      <c r="F48" s="159"/>
      <c r="G48" s="159"/>
      <c r="H48" s="150"/>
      <c r="I48" s="160"/>
      <c r="J48" s="160"/>
      <c r="K48" s="160"/>
      <c r="L48" s="160"/>
      <c r="M48" s="160"/>
      <c r="N48" s="82"/>
      <c r="O48" s="82"/>
      <c r="P48" s="82"/>
      <c r="Q48" s="82"/>
      <c r="R48" s="42">
        <f t="shared" si="2"/>
        <v>0</v>
      </c>
      <c r="S48" s="42">
        <f t="shared" si="3"/>
        <v>0</v>
      </c>
      <c r="U48" s="154">
        <f t="shared" si="4"/>
        <v>0</v>
      </c>
      <c r="V48" s="155">
        <f t="shared" si="5"/>
        <v>0</v>
      </c>
      <c r="AA48" s="161">
        <v>39916</v>
      </c>
      <c r="AB48" s="143" t="s">
        <v>445</v>
      </c>
      <c r="AC48" s="143"/>
    </row>
    <row r="49" spans="1:29" ht="12.75" customHeight="1" hidden="1">
      <c r="A49" s="157">
        <f t="shared" si="6"/>
      </c>
      <c r="B49" s="158" t="e">
        <f t="shared" si="8"/>
        <v>#VALUE!</v>
      </c>
      <c r="C49" s="147" t="e">
        <f t="shared" si="0"/>
        <v>#VALUE!</v>
      </c>
      <c r="D49" s="148">
        <f t="shared" si="7"/>
        <v>0</v>
      </c>
      <c r="E49" s="149">
        <f t="shared" si="1"/>
        <v>0</v>
      </c>
      <c r="F49" s="159"/>
      <c r="G49" s="159"/>
      <c r="H49" s="150"/>
      <c r="I49" s="160"/>
      <c r="J49" s="160"/>
      <c r="K49" s="160"/>
      <c r="L49" s="160"/>
      <c r="M49" s="160"/>
      <c r="N49" s="82"/>
      <c r="O49" s="82"/>
      <c r="P49" s="82"/>
      <c r="Q49" s="82"/>
      <c r="R49" s="42">
        <f t="shared" si="2"/>
        <v>0</v>
      </c>
      <c r="S49" s="42">
        <f t="shared" si="3"/>
        <v>0</v>
      </c>
      <c r="U49" s="154">
        <f t="shared" si="4"/>
        <v>0</v>
      </c>
      <c r="V49" s="155">
        <f t="shared" si="5"/>
        <v>0</v>
      </c>
      <c r="AA49" s="161">
        <v>39934</v>
      </c>
      <c r="AB49" s="143" t="s">
        <v>446</v>
      </c>
      <c r="AC49" s="143"/>
    </row>
    <row r="50" spans="1:29" ht="12.75" customHeight="1" hidden="1">
      <c r="A50" s="157">
        <f t="shared" si="6"/>
      </c>
      <c r="B50" s="158" t="e">
        <f t="shared" si="8"/>
        <v>#VALUE!</v>
      </c>
      <c r="C50" s="147" t="e">
        <f t="shared" si="0"/>
        <v>#VALUE!</v>
      </c>
      <c r="D50" s="148">
        <f t="shared" si="7"/>
        <v>0</v>
      </c>
      <c r="E50" s="149">
        <f t="shared" si="1"/>
        <v>0</v>
      </c>
      <c r="F50" s="159"/>
      <c r="G50" s="159"/>
      <c r="H50" s="159"/>
      <c r="I50" s="160"/>
      <c r="J50" s="160"/>
      <c r="K50" s="160"/>
      <c r="L50" s="160"/>
      <c r="M50" s="160"/>
      <c r="N50" s="82"/>
      <c r="O50" s="82"/>
      <c r="P50" s="82"/>
      <c r="Q50" s="82"/>
      <c r="R50" s="42">
        <f t="shared" si="2"/>
        <v>0</v>
      </c>
      <c r="S50" s="42">
        <f t="shared" si="3"/>
        <v>0</v>
      </c>
      <c r="U50" s="154">
        <f t="shared" si="4"/>
        <v>0</v>
      </c>
      <c r="V50" s="155">
        <f t="shared" si="5"/>
        <v>0</v>
      </c>
      <c r="AA50" s="161">
        <v>39954</v>
      </c>
      <c r="AB50" s="143" t="s">
        <v>447</v>
      </c>
      <c r="AC50" s="143"/>
    </row>
    <row r="51" spans="1:29" ht="12.75" customHeight="1" hidden="1">
      <c r="A51" s="157">
        <f t="shared" si="6"/>
      </c>
      <c r="B51" s="158" t="e">
        <f t="shared" si="8"/>
        <v>#VALUE!</v>
      </c>
      <c r="C51" s="147" t="e">
        <f t="shared" si="0"/>
        <v>#VALUE!</v>
      </c>
      <c r="D51" s="148">
        <f t="shared" si="7"/>
        <v>0</v>
      </c>
      <c r="E51" s="149">
        <f t="shared" si="1"/>
        <v>0</v>
      </c>
      <c r="F51" s="159"/>
      <c r="G51" s="159"/>
      <c r="H51" s="159"/>
      <c r="I51" s="160"/>
      <c r="J51" s="160"/>
      <c r="K51" s="160"/>
      <c r="L51" s="160"/>
      <c r="M51" s="160"/>
      <c r="N51" s="82"/>
      <c r="O51" s="82"/>
      <c r="P51" s="82"/>
      <c r="Q51" s="82"/>
      <c r="R51" s="42">
        <f t="shared" si="2"/>
        <v>0</v>
      </c>
      <c r="S51" s="42">
        <f t="shared" si="3"/>
        <v>0</v>
      </c>
      <c r="U51" s="154">
        <f t="shared" si="4"/>
        <v>0</v>
      </c>
      <c r="V51" s="155">
        <f t="shared" si="5"/>
        <v>0</v>
      </c>
      <c r="AA51" s="161">
        <v>39965</v>
      </c>
      <c r="AB51" s="143" t="s">
        <v>448</v>
      </c>
      <c r="AC51" s="143"/>
    </row>
    <row r="52" spans="1:29" ht="12.75" customHeight="1" hidden="1">
      <c r="A52" s="157">
        <f t="shared" si="6"/>
      </c>
      <c r="B52" s="158" t="e">
        <f t="shared" si="8"/>
        <v>#VALUE!</v>
      </c>
      <c r="C52" s="147" t="e">
        <f t="shared" si="0"/>
        <v>#VALUE!</v>
      </c>
      <c r="D52" s="148">
        <f t="shared" si="7"/>
        <v>0</v>
      </c>
      <c r="E52" s="149">
        <f t="shared" si="1"/>
        <v>0</v>
      </c>
      <c r="F52" s="159"/>
      <c r="G52" s="150"/>
      <c r="H52" s="159"/>
      <c r="I52" s="160"/>
      <c r="J52" s="160"/>
      <c r="K52" s="160"/>
      <c r="L52" s="160"/>
      <c r="M52" s="160"/>
      <c r="N52" s="82"/>
      <c r="O52" s="82"/>
      <c r="P52" s="82"/>
      <c r="Q52" s="82"/>
      <c r="R52" s="42">
        <f t="shared" si="2"/>
        <v>0</v>
      </c>
      <c r="S52" s="42">
        <f t="shared" si="3"/>
        <v>0</v>
      </c>
      <c r="U52" s="154">
        <f t="shared" si="4"/>
        <v>0</v>
      </c>
      <c r="V52" s="155">
        <f t="shared" si="5"/>
        <v>0</v>
      </c>
      <c r="AA52" s="161">
        <v>39975</v>
      </c>
      <c r="AB52" s="143" t="s">
        <v>449</v>
      </c>
      <c r="AC52" s="143"/>
    </row>
    <row r="53" spans="1:29" ht="12.75" customHeight="1" hidden="1">
      <c r="A53" s="157">
        <f t="shared" si="6"/>
      </c>
      <c r="B53" s="158" t="e">
        <f t="shared" si="8"/>
        <v>#VALUE!</v>
      </c>
      <c r="C53" s="147" t="e">
        <f t="shared" si="0"/>
        <v>#VALUE!</v>
      </c>
      <c r="D53" s="148">
        <f t="shared" si="7"/>
        <v>0</v>
      </c>
      <c r="E53" s="149">
        <f t="shared" si="1"/>
        <v>0</v>
      </c>
      <c r="F53" s="159"/>
      <c r="G53" s="150"/>
      <c r="H53" s="159"/>
      <c r="I53" s="160"/>
      <c r="J53" s="160"/>
      <c r="K53" s="160"/>
      <c r="L53" s="160"/>
      <c r="M53" s="160"/>
      <c r="N53" s="82"/>
      <c r="O53" s="82"/>
      <c r="P53" s="82"/>
      <c r="Q53" s="82"/>
      <c r="R53" s="42">
        <f t="shared" si="2"/>
        <v>0</v>
      </c>
      <c r="S53" s="42">
        <f t="shared" si="3"/>
        <v>0</v>
      </c>
      <c r="U53" s="154">
        <f t="shared" si="4"/>
        <v>0</v>
      </c>
      <c r="V53" s="155">
        <f t="shared" si="5"/>
        <v>0</v>
      </c>
      <c r="AA53" s="161">
        <v>40040</v>
      </c>
      <c r="AB53" s="143" t="s">
        <v>450</v>
      </c>
      <c r="AC53" s="143"/>
    </row>
    <row r="54" spans="1:29" ht="12.75" customHeight="1" hidden="1">
      <c r="A54" s="157">
        <f t="shared" si="6"/>
      </c>
      <c r="B54" s="158" t="e">
        <f t="shared" si="8"/>
        <v>#VALUE!</v>
      </c>
      <c r="C54" s="147" t="e">
        <f t="shared" si="0"/>
        <v>#VALUE!</v>
      </c>
      <c r="D54" s="148">
        <f t="shared" si="7"/>
        <v>0</v>
      </c>
      <c r="E54" s="149">
        <f t="shared" si="1"/>
        <v>0</v>
      </c>
      <c r="F54" s="159"/>
      <c r="G54" s="159"/>
      <c r="H54" s="150"/>
      <c r="I54" s="160"/>
      <c r="J54" s="160"/>
      <c r="K54" s="160"/>
      <c r="L54" s="160"/>
      <c r="M54" s="160"/>
      <c r="N54" s="82"/>
      <c r="O54" s="82"/>
      <c r="P54" s="82"/>
      <c r="Q54" s="82"/>
      <c r="R54" s="42">
        <f t="shared" si="2"/>
        <v>0</v>
      </c>
      <c r="S54" s="42">
        <f t="shared" si="3"/>
        <v>0</v>
      </c>
      <c r="U54" s="154">
        <f t="shared" si="4"/>
        <v>0</v>
      </c>
      <c r="V54" s="155">
        <f t="shared" si="5"/>
        <v>0</v>
      </c>
      <c r="AA54" s="161">
        <v>40112</v>
      </c>
      <c r="AB54" s="143" t="s">
        <v>451</v>
      </c>
      <c r="AC54" s="143"/>
    </row>
    <row r="55" spans="1:29" ht="12.75" customHeight="1" hidden="1">
      <c r="A55" s="157">
        <f t="shared" si="6"/>
      </c>
      <c r="B55" s="158" t="e">
        <f t="shared" si="8"/>
        <v>#VALUE!</v>
      </c>
      <c r="C55" s="147" t="e">
        <f t="shared" si="0"/>
        <v>#VALUE!</v>
      </c>
      <c r="D55" s="148">
        <f t="shared" si="7"/>
        <v>0</v>
      </c>
      <c r="E55" s="149">
        <f t="shared" si="1"/>
        <v>0</v>
      </c>
      <c r="F55" s="159"/>
      <c r="G55" s="159"/>
      <c r="H55" s="159"/>
      <c r="I55" s="160"/>
      <c r="J55" s="160"/>
      <c r="K55" s="160"/>
      <c r="L55" s="160"/>
      <c r="M55" s="160"/>
      <c r="N55" s="82"/>
      <c r="O55" s="82"/>
      <c r="P55" s="82"/>
      <c r="Q55" s="82"/>
      <c r="R55" s="42">
        <f t="shared" si="2"/>
        <v>0</v>
      </c>
      <c r="S55" s="42">
        <f t="shared" si="3"/>
        <v>0</v>
      </c>
      <c r="U55" s="154">
        <f t="shared" si="4"/>
        <v>0</v>
      </c>
      <c r="V55" s="155">
        <f t="shared" si="5"/>
        <v>0</v>
      </c>
      <c r="AA55" s="161">
        <v>40118</v>
      </c>
      <c r="AB55" s="143" t="s">
        <v>452</v>
      </c>
      <c r="AC55" s="143"/>
    </row>
    <row r="56" spans="1:29" ht="12.75" customHeight="1" hidden="1">
      <c r="A56" s="157">
        <f t="shared" si="6"/>
      </c>
      <c r="B56" s="158" t="e">
        <f t="shared" si="8"/>
        <v>#VALUE!</v>
      </c>
      <c r="C56" s="147" t="e">
        <f t="shared" si="0"/>
        <v>#VALUE!</v>
      </c>
      <c r="D56" s="148">
        <f t="shared" si="7"/>
        <v>0</v>
      </c>
      <c r="E56" s="149">
        <f t="shared" si="1"/>
        <v>0</v>
      </c>
      <c r="F56" s="159"/>
      <c r="G56" s="159"/>
      <c r="H56" s="159"/>
      <c r="I56" s="160"/>
      <c r="J56" s="160"/>
      <c r="K56" s="160"/>
      <c r="L56" s="160"/>
      <c r="M56" s="160"/>
      <c r="N56" s="82"/>
      <c r="O56" s="82"/>
      <c r="P56" s="82"/>
      <c r="Q56" s="82"/>
      <c r="R56" s="42">
        <f t="shared" si="2"/>
        <v>0</v>
      </c>
      <c r="S56" s="42">
        <f t="shared" si="3"/>
        <v>0</v>
      </c>
      <c r="U56" s="154">
        <f t="shared" si="4"/>
        <v>0</v>
      </c>
      <c r="V56" s="155">
        <f t="shared" si="5"/>
        <v>0</v>
      </c>
      <c r="AA56" s="161">
        <v>40155</v>
      </c>
      <c r="AB56" s="143" t="s">
        <v>453</v>
      </c>
      <c r="AC56" s="143"/>
    </row>
    <row r="57" spans="1:29" ht="12.75" customHeight="1" hidden="1">
      <c r="A57" s="157">
        <f t="shared" si="6"/>
      </c>
      <c r="B57" s="158" t="e">
        <f t="shared" si="8"/>
        <v>#VALUE!</v>
      </c>
      <c r="C57" s="147" t="e">
        <f t="shared" si="0"/>
        <v>#VALUE!</v>
      </c>
      <c r="D57" s="148">
        <f t="shared" si="7"/>
        <v>0</v>
      </c>
      <c r="E57" s="149">
        <f t="shared" si="1"/>
        <v>0</v>
      </c>
      <c r="F57" s="159"/>
      <c r="G57" s="159"/>
      <c r="H57" s="159"/>
      <c r="I57" s="160"/>
      <c r="J57" s="160"/>
      <c r="K57" s="160"/>
      <c r="L57" s="160"/>
      <c r="M57" s="160"/>
      <c r="N57" s="82"/>
      <c r="O57" s="82"/>
      <c r="P57" s="82"/>
      <c r="Q57" s="82"/>
      <c r="R57" s="42">
        <f t="shared" si="2"/>
        <v>0</v>
      </c>
      <c r="S57" s="42">
        <f t="shared" si="3"/>
        <v>0</v>
      </c>
      <c r="U57" s="154">
        <f t="shared" si="4"/>
        <v>0</v>
      </c>
      <c r="V57" s="155">
        <f t="shared" si="5"/>
        <v>0</v>
      </c>
      <c r="AA57" s="161">
        <v>40171</v>
      </c>
      <c r="AB57" s="143" t="s">
        <v>454</v>
      </c>
      <c r="AC57" s="143"/>
    </row>
    <row r="58" spans="1:29" ht="12.75" hidden="1">
      <c r="A58" s="157">
        <f t="shared" si="6"/>
      </c>
      <c r="B58" s="158" t="e">
        <f t="shared" si="8"/>
        <v>#VALUE!</v>
      </c>
      <c r="C58" s="147" t="e">
        <f t="shared" si="0"/>
        <v>#VALUE!</v>
      </c>
      <c r="D58" s="148">
        <f t="shared" si="7"/>
        <v>0</v>
      </c>
      <c r="E58" s="149">
        <f t="shared" si="1"/>
        <v>0</v>
      </c>
      <c r="F58" s="159"/>
      <c r="G58" s="159"/>
      <c r="H58" s="159"/>
      <c r="I58" s="160"/>
      <c r="J58" s="160"/>
      <c r="K58" s="160"/>
      <c r="L58" s="160"/>
      <c r="M58" s="160"/>
      <c r="N58" s="82"/>
      <c r="O58" s="82"/>
      <c r="P58" s="82"/>
      <c r="Q58" s="82"/>
      <c r="R58" s="42">
        <f t="shared" si="2"/>
        <v>0</v>
      </c>
      <c r="S58" s="42">
        <f t="shared" si="3"/>
        <v>0</v>
      </c>
      <c r="U58" s="154">
        <f t="shared" si="4"/>
        <v>0</v>
      </c>
      <c r="V58" s="155">
        <f t="shared" si="5"/>
        <v>0</v>
      </c>
      <c r="AA58" s="161">
        <v>40172</v>
      </c>
      <c r="AB58" s="143" t="s">
        <v>455</v>
      </c>
      <c r="AC58" s="143"/>
    </row>
    <row r="59" spans="1:29" ht="12.75" hidden="1">
      <c r="A59" s="157">
        <f t="shared" si="6"/>
      </c>
      <c r="B59" s="158" t="e">
        <f t="shared" si="8"/>
        <v>#VALUE!</v>
      </c>
      <c r="C59" s="147" t="e">
        <f t="shared" si="0"/>
        <v>#VALUE!</v>
      </c>
      <c r="D59" s="148">
        <f t="shared" si="7"/>
        <v>0</v>
      </c>
      <c r="E59" s="149">
        <f t="shared" si="1"/>
        <v>0</v>
      </c>
      <c r="F59" s="159"/>
      <c r="G59" s="159"/>
      <c r="H59" s="159"/>
      <c r="I59" s="160"/>
      <c r="J59" s="160"/>
      <c r="K59" s="160"/>
      <c r="L59" s="160"/>
      <c r="M59" s="160"/>
      <c r="N59" s="82"/>
      <c r="O59" s="82"/>
      <c r="P59" s="82"/>
      <c r="Q59" s="82"/>
      <c r="R59" s="42">
        <f t="shared" si="2"/>
        <v>0</v>
      </c>
      <c r="S59" s="42">
        <f t="shared" si="3"/>
        <v>0</v>
      </c>
      <c r="U59" s="154">
        <f t="shared" si="4"/>
        <v>0</v>
      </c>
      <c r="V59" s="155">
        <f t="shared" si="5"/>
        <v>0</v>
      </c>
      <c r="AA59" s="161">
        <v>40173</v>
      </c>
      <c r="AB59" s="143" t="s">
        <v>456</v>
      </c>
      <c r="AC59" s="143"/>
    </row>
    <row r="60" spans="1:29" ht="12.75" hidden="1">
      <c r="A60" s="157">
        <f t="shared" si="6"/>
      </c>
      <c r="B60" s="158" t="e">
        <f t="shared" si="8"/>
        <v>#VALUE!</v>
      </c>
      <c r="C60" s="147" t="e">
        <f t="shared" si="0"/>
        <v>#VALUE!</v>
      </c>
      <c r="D60" s="148">
        <f t="shared" si="7"/>
        <v>0</v>
      </c>
      <c r="E60" s="149">
        <f t="shared" si="1"/>
        <v>0</v>
      </c>
      <c r="F60" s="159"/>
      <c r="G60" s="159"/>
      <c r="H60" s="159"/>
      <c r="I60" s="160"/>
      <c r="J60" s="160"/>
      <c r="K60" s="160"/>
      <c r="L60" s="160"/>
      <c r="M60" s="160"/>
      <c r="N60" s="82"/>
      <c r="O60" s="82"/>
      <c r="P60" s="82"/>
      <c r="Q60" s="82"/>
      <c r="R60" s="42">
        <f t="shared" si="2"/>
        <v>0</v>
      </c>
      <c r="S60" s="42">
        <f t="shared" si="3"/>
        <v>0</v>
      </c>
      <c r="U60" s="154">
        <f t="shared" si="4"/>
        <v>0</v>
      </c>
      <c r="V60" s="155">
        <f t="shared" si="5"/>
        <v>0</v>
      </c>
      <c r="AA60" s="161">
        <v>40178</v>
      </c>
      <c r="AB60" s="143" t="s">
        <v>454</v>
      </c>
      <c r="AC60" s="143"/>
    </row>
    <row r="61" spans="1:29" ht="12.75" hidden="1">
      <c r="A61" s="157">
        <f t="shared" si="6"/>
      </c>
      <c r="B61" s="158" t="e">
        <f t="shared" si="8"/>
        <v>#VALUE!</v>
      </c>
      <c r="C61" s="147" t="e">
        <f t="shared" si="0"/>
        <v>#VALUE!</v>
      </c>
      <c r="D61" s="148">
        <f t="shared" si="7"/>
        <v>0</v>
      </c>
      <c r="E61" s="149">
        <f t="shared" si="1"/>
        <v>0</v>
      </c>
      <c r="F61" s="159"/>
      <c r="G61" s="159"/>
      <c r="H61" s="159"/>
      <c r="I61" s="160"/>
      <c r="J61" s="160"/>
      <c r="K61" s="160"/>
      <c r="L61" s="160"/>
      <c r="M61" s="160"/>
      <c r="N61" s="82"/>
      <c r="O61" s="82"/>
      <c r="P61" s="82"/>
      <c r="Q61" s="82"/>
      <c r="R61" s="42">
        <f t="shared" si="2"/>
        <v>0</v>
      </c>
      <c r="S61" s="42">
        <f t="shared" si="3"/>
        <v>0</v>
      </c>
      <c r="U61" s="154">
        <f t="shared" si="4"/>
        <v>0</v>
      </c>
      <c r="V61" s="155">
        <f t="shared" si="5"/>
        <v>0</v>
      </c>
      <c r="AA61" s="156" t="s">
        <v>457</v>
      </c>
      <c r="AB61" s="143"/>
      <c r="AC61" s="143"/>
    </row>
    <row r="62" spans="1:29" ht="12.75" hidden="1">
      <c r="A62" s="157">
        <f t="shared" si="6"/>
      </c>
      <c r="B62" s="158" t="e">
        <f t="shared" si="8"/>
        <v>#VALUE!</v>
      </c>
      <c r="C62" s="147" t="e">
        <f t="shared" si="0"/>
        <v>#VALUE!</v>
      </c>
      <c r="D62" s="148">
        <f t="shared" si="7"/>
        <v>0</v>
      </c>
      <c r="E62" s="149">
        <f t="shared" si="1"/>
        <v>0</v>
      </c>
      <c r="F62" s="159"/>
      <c r="G62" s="159"/>
      <c r="H62" s="159"/>
      <c r="I62" s="160"/>
      <c r="J62" s="160"/>
      <c r="K62" s="160"/>
      <c r="L62" s="160"/>
      <c r="M62" s="160"/>
      <c r="N62" s="82"/>
      <c r="O62" s="82"/>
      <c r="P62" s="82"/>
      <c r="Q62" s="82"/>
      <c r="R62" s="42">
        <f t="shared" si="2"/>
        <v>0</v>
      </c>
      <c r="S62" s="42">
        <f t="shared" si="3"/>
        <v>0</v>
      </c>
      <c r="U62" s="154">
        <f t="shared" si="4"/>
        <v>0</v>
      </c>
      <c r="V62" s="155">
        <f t="shared" si="5"/>
        <v>0</v>
      </c>
      <c r="AA62" s="161">
        <v>40179</v>
      </c>
      <c r="AB62" s="143" t="s">
        <v>443</v>
      </c>
      <c r="AC62" s="143"/>
    </row>
    <row r="63" spans="1:29" ht="12.75" hidden="1">
      <c r="A63" s="157">
        <f t="shared" si="6"/>
      </c>
      <c r="B63" s="158" t="e">
        <f t="shared" si="8"/>
        <v>#VALUE!</v>
      </c>
      <c r="C63" s="147" t="e">
        <f t="shared" si="0"/>
        <v>#VALUE!</v>
      </c>
      <c r="D63" s="148">
        <f t="shared" si="7"/>
        <v>0</v>
      </c>
      <c r="E63" s="149">
        <f t="shared" si="1"/>
        <v>0</v>
      </c>
      <c r="F63" s="159"/>
      <c r="G63" s="159"/>
      <c r="H63" s="159"/>
      <c r="I63" s="160"/>
      <c r="J63" s="160"/>
      <c r="K63" s="160"/>
      <c r="L63" s="160"/>
      <c r="M63" s="160"/>
      <c r="N63" s="82"/>
      <c r="O63" s="82"/>
      <c r="P63" s="82"/>
      <c r="Q63" s="82"/>
      <c r="R63" s="42">
        <f t="shared" si="2"/>
        <v>0</v>
      </c>
      <c r="S63" s="42">
        <f t="shared" si="3"/>
        <v>0</v>
      </c>
      <c r="U63" s="154">
        <f t="shared" si="4"/>
        <v>0</v>
      </c>
      <c r="V63" s="155">
        <f t="shared" si="5"/>
        <v>0</v>
      </c>
      <c r="AA63" s="161">
        <v>40184</v>
      </c>
      <c r="AB63" s="143" t="s">
        <v>444</v>
      </c>
      <c r="AC63" s="143"/>
    </row>
    <row r="64" spans="1:29" ht="12.75" hidden="1">
      <c r="A64" s="157">
        <f t="shared" si="6"/>
      </c>
      <c r="B64" s="158" t="e">
        <f t="shared" si="8"/>
        <v>#VALUE!</v>
      </c>
      <c r="C64" s="147" t="e">
        <f t="shared" si="0"/>
        <v>#VALUE!</v>
      </c>
      <c r="D64" s="148">
        <f t="shared" si="7"/>
        <v>0</v>
      </c>
      <c r="E64" s="149">
        <f t="shared" si="1"/>
        <v>0</v>
      </c>
      <c r="F64" s="159"/>
      <c r="G64" s="159"/>
      <c r="H64" s="159"/>
      <c r="I64" s="160"/>
      <c r="J64" s="160"/>
      <c r="K64" s="160"/>
      <c r="L64" s="160"/>
      <c r="M64" s="160"/>
      <c r="N64" s="82"/>
      <c r="O64" s="82"/>
      <c r="P64" s="82"/>
      <c r="Q64" s="82"/>
      <c r="R64" s="42">
        <f t="shared" si="2"/>
        <v>0</v>
      </c>
      <c r="S64" s="42">
        <f t="shared" si="3"/>
        <v>0</v>
      </c>
      <c r="U64" s="154">
        <f t="shared" si="4"/>
        <v>0</v>
      </c>
      <c r="V64" s="155">
        <f t="shared" si="5"/>
        <v>0</v>
      </c>
      <c r="AA64" s="161">
        <v>40273</v>
      </c>
      <c r="AB64" s="143" t="s">
        <v>445</v>
      </c>
      <c r="AC64" s="143"/>
    </row>
    <row r="65" spans="1:29" ht="12.75" hidden="1">
      <c r="A65" s="157">
        <f t="shared" si="6"/>
      </c>
      <c r="B65" s="158" t="e">
        <f t="shared" si="8"/>
        <v>#VALUE!</v>
      </c>
      <c r="C65" s="147" t="e">
        <f t="shared" si="0"/>
        <v>#VALUE!</v>
      </c>
      <c r="D65" s="148">
        <f t="shared" si="7"/>
        <v>0</v>
      </c>
      <c r="E65" s="149">
        <f t="shared" si="1"/>
        <v>0</v>
      </c>
      <c r="F65" s="159"/>
      <c r="G65" s="159"/>
      <c r="H65" s="159"/>
      <c r="I65" s="160"/>
      <c r="J65" s="160"/>
      <c r="K65" s="160"/>
      <c r="L65" s="160"/>
      <c r="M65" s="160"/>
      <c r="N65" s="82"/>
      <c r="O65" s="82"/>
      <c r="P65" s="82"/>
      <c r="Q65" s="82"/>
      <c r="R65" s="42">
        <f t="shared" si="2"/>
        <v>0</v>
      </c>
      <c r="S65" s="42">
        <f t="shared" si="3"/>
        <v>0</v>
      </c>
      <c r="U65" s="154">
        <f t="shared" si="4"/>
        <v>0</v>
      </c>
      <c r="V65" s="155">
        <f t="shared" si="5"/>
        <v>0</v>
      </c>
      <c r="AA65" s="161">
        <v>40299</v>
      </c>
      <c r="AB65" s="143" t="s">
        <v>446</v>
      </c>
      <c r="AC65" s="143"/>
    </row>
    <row r="66" spans="1:29" ht="12.75" hidden="1">
      <c r="A66" s="157">
        <f t="shared" si="6"/>
      </c>
      <c r="B66" s="158" t="e">
        <f t="shared" si="8"/>
        <v>#VALUE!</v>
      </c>
      <c r="C66" s="147" t="e">
        <f t="shared" si="0"/>
        <v>#VALUE!</v>
      </c>
      <c r="D66" s="148">
        <f t="shared" si="7"/>
        <v>0</v>
      </c>
      <c r="E66" s="149">
        <f t="shared" si="1"/>
        <v>0</v>
      </c>
      <c r="F66" s="159"/>
      <c r="G66" s="159"/>
      <c r="H66" s="159"/>
      <c r="I66" s="160"/>
      <c r="J66" s="160"/>
      <c r="K66" s="160"/>
      <c r="L66" s="160"/>
      <c r="M66" s="160"/>
      <c r="N66" s="82"/>
      <c r="O66" s="82"/>
      <c r="P66" s="82"/>
      <c r="Q66" s="82"/>
      <c r="R66" s="42">
        <f t="shared" si="2"/>
        <v>0</v>
      </c>
      <c r="S66" s="42">
        <f t="shared" si="3"/>
        <v>0</v>
      </c>
      <c r="U66" s="154">
        <f t="shared" si="4"/>
        <v>0</v>
      </c>
      <c r="V66" s="155">
        <f t="shared" si="5"/>
        <v>0</v>
      </c>
      <c r="AA66" s="161">
        <v>40311</v>
      </c>
      <c r="AB66" s="143" t="s">
        <v>447</v>
      </c>
      <c r="AC66" s="143"/>
    </row>
    <row r="67" spans="1:29" ht="12.75" hidden="1">
      <c r="A67" s="157">
        <f t="shared" si="6"/>
      </c>
      <c r="B67" s="158" t="e">
        <f t="shared" si="8"/>
        <v>#VALUE!</v>
      </c>
      <c r="C67" s="147" t="e">
        <f t="shared" si="0"/>
        <v>#VALUE!</v>
      </c>
      <c r="D67" s="148">
        <f t="shared" si="7"/>
        <v>0</v>
      </c>
      <c r="E67" s="149">
        <f t="shared" si="1"/>
        <v>0</v>
      </c>
      <c r="F67" s="159"/>
      <c r="G67" s="159"/>
      <c r="H67" s="159"/>
      <c r="I67" s="160"/>
      <c r="J67" s="160"/>
      <c r="K67" s="160"/>
      <c r="L67" s="160"/>
      <c r="M67" s="160"/>
      <c r="N67" s="82"/>
      <c r="O67" s="82"/>
      <c r="P67" s="82"/>
      <c r="Q67" s="82"/>
      <c r="R67" s="42">
        <f t="shared" si="2"/>
        <v>0</v>
      </c>
      <c r="S67" s="42">
        <f t="shared" si="3"/>
        <v>0</v>
      </c>
      <c r="U67" s="154">
        <f t="shared" si="4"/>
        <v>0</v>
      </c>
      <c r="V67" s="155">
        <f t="shared" si="5"/>
        <v>0</v>
      </c>
      <c r="AA67" s="161">
        <v>40322</v>
      </c>
      <c r="AB67" s="143" t="s">
        <v>448</v>
      </c>
      <c r="AC67" s="143"/>
    </row>
    <row r="68" spans="1:29" ht="12.75" hidden="1">
      <c r="A68" s="157">
        <f t="shared" si="6"/>
      </c>
      <c r="B68" s="158" t="e">
        <f t="shared" si="8"/>
        <v>#VALUE!</v>
      </c>
      <c r="C68" s="147" t="e">
        <f t="shared" si="0"/>
        <v>#VALUE!</v>
      </c>
      <c r="D68" s="148">
        <f t="shared" si="7"/>
        <v>0</v>
      </c>
      <c r="E68" s="149">
        <f t="shared" si="1"/>
        <v>0</v>
      </c>
      <c r="F68" s="159"/>
      <c r="G68" s="159"/>
      <c r="H68" s="159"/>
      <c r="I68" s="160"/>
      <c r="J68" s="160"/>
      <c r="K68" s="160"/>
      <c r="L68" s="160"/>
      <c r="M68" s="160"/>
      <c r="N68" s="82"/>
      <c r="O68" s="82"/>
      <c r="P68" s="82"/>
      <c r="Q68" s="82"/>
      <c r="R68" s="42">
        <f t="shared" si="2"/>
        <v>0</v>
      </c>
      <c r="S68" s="42">
        <f t="shared" si="3"/>
        <v>0</v>
      </c>
      <c r="U68" s="154">
        <f t="shared" si="4"/>
        <v>0</v>
      </c>
      <c r="V68" s="155">
        <f t="shared" si="5"/>
        <v>0</v>
      </c>
      <c r="AA68" s="161">
        <v>40332</v>
      </c>
      <c r="AB68" s="143" t="s">
        <v>449</v>
      </c>
      <c r="AC68" s="143"/>
    </row>
    <row r="69" spans="1:29" ht="12.75" hidden="1">
      <c r="A69" s="157">
        <f t="shared" si="6"/>
      </c>
      <c r="B69" s="158" t="e">
        <f t="shared" si="8"/>
        <v>#VALUE!</v>
      </c>
      <c r="C69" s="147" t="e">
        <f t="shared" si="0"/>
        <v>#VALUE!</v>
      </c>
      <c r="D69" s="148">
        <f t="shared" si="7"/>
        <v>0</v>
      </c>
      <c r="E69" s="149">
        <f t="shared" si="1"/>
        <v>0</v>
      </c>
      <c r="F69" s="159"/>
      <c r="G69" s="159"/>
      <c r="H69" s="159"/>
      <c r="I69" s="160"/>
      <c r="J69" s="160"/>
      <c r="K69" s="160"/>
      <c r="L69" s="160"/>
      <c r="M69" s="160"/>
      <c r="N69" s="82"/>
      <c r="O69" s="82"/>
      <c r="P69" s="82"/>
      <c r="Q69" s="82"/>
      <c r="R69" s="42">
        <f t="shared" si="2"/>
        <v>0</v>
      </c>
      <c r="S69" s="42">
        <f t="shared" si="3"/>
        <v>0</v>
      </c>
      <c r="U69" s="154">
        <f t="shared" si="4"/>
        <v>0</v>
      </c>
      <c r="V69" s="155">
        <f t="shared" si="5"/>
        <v>0</v>
      </c>
      <c r="AA69" s="161">
        <v>40405</v>
      </c>
      <c r="AB69" s="143" t="s">
        <v>450</v>
      </c>
      <c r="AC69" s="143"/>
    </row>
    <row r="70" spans="1:29" ht="12.75" hidden="1">
      <c r="A70" s="157">
        <f t="shared" si="6"/>
      </c>
      <c r="B70" s="158" t="e">
        <f t="shared" si="8"/>
        <v>#VALUE!</v>
      </c>
      <c r="C70" s="147" t="e">
        <f t="shared" si="0"/>
        <v>#VALUE!</v>
      </c>
      <c r="D70" s="148">
        <f t="shared" si="7"/>
        <v>0</v>
      </c>
      <c r="E70" s="149">
        <f t="shared" si="1"/>
        <v>0</v>
      </c>
      <c r="F70" s="159"/>
      <c r="G70" s="159"/>
      <c r="H70" s="159"/>
      <c r="I70" s="160"/>
      <c r="J70" s="160"/>
      <c r="K70" s="160"/>
      <c r="L70" s="160"/>
      <c r="M70" s="160"/>
      <c r="N70" s="82"/>
      <c r="O70" s="82"/>
      <c r="P70" s="82"/>
      <c r="Q70" s="82"/>
      <c r="R70" s="42">
        <f t="shared" si="2"/>
        <v>0</v>
      </c>
      <c r="S70" s="42">
        <f t="shared" si="3"/>
        <v>0</v>
      </c>
      <c r="U70" s="154">
        <f t="shared" si="4"/>
        <v>0</v>
      </c>
      <c r="V70" s="155">
        <f t="shared" si="5"/>
        <v>0</v>
      </c>
      <c r="AA70" s="161">
        <v>40477</v>
      </c>
      <c r="AB70" s="143" t="s">
        <v>451</v>
      </c>
      <c r="AC70" s="143"/>
    </row>
    <row r="71" spans="1:29" ht="12.75" hidden="1">
      <c r="A71" s="157">
        <f t="shared" si="6"/>
      </c>
      <c r="B71" s="158" t="e">
        <f t="shared" si="8"/>
        <v>#VALUE!</v>
      </c>
      <c r="C71" s="147" t="e">
        <f t="shared" si="0"/>
        <v>#VALUE!</v>
      </c>
      <c r="D71" s="148">
        <f t="shared" si="7"/>
        <v>0</v>
      </c>
      <c r="E71" s="149">
        <f t="shared" si="1"/>
        <v>0</v>
      </c>
      <c r="F71" s="159"/>
      <c r="G71" s="159"/>
      <c r="H71" s="159"/>
      <c r="I71" s="160"/>
      <c r="J71" s="160"/>
      <c r="K71" s="160"/>
      <c r="L71" s="160"/>
      <c r="M71" s="160"/>
      <c r="N71" s="82"/>
      <c r="O71" s="82"/>
      <c r="P71" s="82"/>
      <c r="Q71" s="82"/>
      <c r="R71" s="42">
        <f t="shared" si="2"/>
        <v>0</v>
      </c>
      <c r="S71" s="42">
        <f t="shared" si="3"/>
        <v>0</v>
      </c>
      <c r="U71" s="154">
        <f t="shared" si="4"/>
        <v>0</v>
      </c>
      <c r="V71" s="155">
        <f t="shared" si="5"/>
        <v>0</v>
      </c>
      <c r="AA71" s="161">
        <v>40483</v>
      </c>
      <c r="AB71" s="143" t="s">
        <v>452</v>
      </c>
      <c r="AC71" s="143"/>
    </row>
    <row r="72" spans="1:29" ht="12.75" hidden="1">
      <c r="A72" s="157">
        <f t="shared" si="6"/>
      </c>
      <c r="B72" s="158" t="e">
        <f t="shared" si="8"/>
        <v>#VALUE!</v>
      </c>
      <c r="C72" s="147" t="e">
        <f t="shared" si="0"/>
        <v>#VALUE!</v>
      </c>
      <c r="D72" s="148">
        <f t="shared" si="7"/>
        <v>0</v>
      </c>
      <c r="E72" s="149">
        <f t="shared" si="1"/>
        <v>0</v>
      </c>
      <c r="F72" s="159"/>
      <c r="G72" s="159"/>
      <c r="H72" s="159"/>
      <c r="I72" s="160"/>
      <c r="J72" s="160"/>
      <c r="K72" s="160"/>
      <c r="L72" s="160"/>
      <c r="M72" s="160"/>
      <c r="N72" s="82"/>
      <c r="O72" s="82"/>
      <c r="P72" s="82"/>
      <c r="Q72" s="82"/>
      <c r="R72" s="42">
        <f t="shared" si="2"/>
        <v>0</v>
      </c>
      <c r="S72" s="42">
        <f t="shared" si="3"/>
        <v>0</v>
      </c>
      <c r="U72" s="154">
        <f t="shared" si="4"/>
        <v>0</v>
      </c>
      <c r="V72" s="155">
        <f t="shared" si="5"/>
        <v>0</v>
      </c>
      <c r="AA72" s="161">
        <v>40520</v>
      </c>
      <c r="AB72" s="143" t="s">
        <v>453</v>
      </c>
      <c r="AC72" s="143"/>
    </row>
    <row r="73" spans="1:29" ht="12.75" hidden="1">
      <c r="A73" s="157">
        <f t="shared" si="6"/>
      </c>
      <c r="B73" s="158" t="e">
        <f t="shared" si="8"/>
        <v>#VALUE!</v>
      </c>
      <c r="C73" s="147" t="e">
        <f t="shared" si="0"/>
        <v>#VALUE!</v>
      </c>
      <c r="D73" s="148">
        <f t="shared" si="7"/>
        <v>0</v>
      </c>
      <c r="E73" s="149">
        <f t="shared" si="1"/>
        <v>0</v>
      </c>
      <c r="F73" s="159"/>
      <c r="G73" s="159"/>
      <c r="H73" s="159"/>
      <c r="I73" s="160"/>
      <c r="J73" s="160"/>
      <c r="K73" s="160"/>
      <c r="L73" s="160"/>
      <c r="M73" s="160"/>
      <c r="N73" s="82"/>
      <c r="O73" s="82"/>
      <c r="P73" s="82"/>
      <c r="Q73" s="82"/>
      <c r="R73" s="42">
        <f t="shared" si="2"/>
        <v>0</v>
      </c>
      <c r="S73" s="42">
        <f t="shared" si="3"/>
        <v>0</v>
      </c>
      <c r="U73" s="154">
        <f t="shared" si="4"/>
        <v>0</v>
      </c>
      <c r="V73" s="155">
        <f t="shared" si="5"/>
        <v>0</v>
      </c>
      <c r="AA73" s="161">
        <v>40536</v>
      </c>
      <c r="AB73" s="143" t="s">
        <v>454</v>
      </c>
      <c r="AC73" s="143"/>
    </row>
    <row r="74" spans="1:29" ht="12.75" hidden="1">
      <c r="A74" s="157">
        <f t="shared" si="6"/>
      </c>
      <c r="B74" s="158" t="e">
        <f t="shared" si="8"/>
        <v>#VALUE!</v>
      </c>
      <c r="C74" s="147" t="e">
        <f t="shared" si="0"/>
        <v>#VALUE!</v>
      </c>
      <c r="D74" s="148">
        <f t="shared" si="7"/>
        <v>0</v>
      </c>
      <c r="E74" s="149">
        <f t="shared" si="1"/>
        <v>0</v>
      </c>
      <c r="F74" s="159"/>
      <c r="G74" s="159"/>
      <c r="H74" s="159"/>
      <c r="I74" s="160"/>
      <c r="J74" s="160"/>
      <c r="K74" s="160"/>
      <c r="L74" s="160"/>
      <c r="M74" s="160"/>
      <c r="N74" s="82"/>
      <c r="O74" s="82"/>
      <c r="P74" s="82"/>
      <c r="Q74" s="82"/>
      <c r="R74" s="42">
        <f t="shared" si="2"/>
        <v>0</v>
      </c>
      <c r="S74" s="42">
        <f t="shared" si="3"/>
        <v>0</v>
      </c>
      <c r="U74" s="154">
        <f t="shared" si="4"/>
        <v>0</v>
      </c>
      <c r="V74" s="155">
        <f t="shared" si="5"/>
        <v>0</v>
      </c>
      <c r="AA74" s="161">
        <v>40537</v>
      </c>
      <c r="AB74" s="143" t="s">
        <v>455</v>
      </c>
      <c r="AC74" s="143"/>
    </row>
    <row r="75" spans="1:29" ht="12.75" hidden="1">
      <c r="A75" s="157">
        <f t="shared" si="6"/>
      </c>
      <c r="B75" s="158" t="e">
        <f t="shared" si="8"/>
        <v>#VALUE!</v>
      </c>
      <c r="C75" s="147" t="e">
        <f t="shared" si="0"/>
        <v>#VALUE!</v>
      </c>
      <c r="D75" s="148">
        <f t="shared" si="7"/>
        <v>0</v>
      </c>
      <c r="E75" s="149">
        <f t="shared" si="1"/>
        <v>0</v>
      </c>
      <c r="F75" s="159"/>
      <c r="G75" s="159"/>
      <c r="H75" s="159"/>
      <c r="I75" s="160"/>
      <c r="J75" s="160"/>
      <c r="K75" s="160"/>
      <c r="L75" s="160"/>
      <c r="M75" s="160"/>
      <c r="N75" s="82"/>
      <c r="O75" s="82"/>
      <c r="P75" s="82"/>
      <c r="Q75" s="82"/>
      <c r="R75" s="42">
        <f t="shared" si="2"/>
        <v>0</v>
      </c>
      <c r="S75" s="42">
        <f t="shared" si="3"/>
        <v>0</v>
      </c>
      <c r="U75" s="154">
        <f t="shared" si="4"/>
        <v>0</v>
      </c>
      <c r="V75" s="155">
        <f t="shared" si="5"/>
        <v>0</v>
      </c>
      <c r="AA75" s="161">
        <v>40538</v>
      </c>
      <c r="AB75" s="143" t="s">
        <v>456</v>
      </c>
      <c r="AC75" s="143"/>
    </row>
    <row r="76" spans="1:29" ht="12.75" hidden="1">
      <c r="A76" s="157">
        <f t="shared" si="6"/>
      </c>
      <c r="B76" s="158" t="e">
        <f t="shared" si="8"/>
        <v>#VALUE!</v>
      </c>
      <c r="C76" s="147" t="e">
        <f t="shared" si="0"/>
        <v>#VALUE!</v>
      </c>
      <c r="D76" s="148">
        <f t="shared" si="7"/>
        <v>0</v>
      </c>
      <c r="E76" s="149">
        <f t="shared" si="1"/>
        <v>0</v>
      </c>
      <c r="F76" s="159"/>
      <c r="G76" s="159"/>
      <c r="H76" s="159"/>
      <c r="I76" s="160"/>
      <c r="J76" s="160"/>
      <c r="K76" s="160"/>
      <c r="L76" s="160"/>
      <c r="M76" s="160"/>
      <c r="N76" s="82"/>
      <c r="O76" s="82"/>
      <c r="P76" s="82"/>
      <c r="Q76" s="82"/>
      <c r="R76" s="42">
        <f t="shared" si="2"/>
        <v>0</v>
      </c>
      <c r="S76" s="42">
        <f t="shared" si="3"/>
        <v>0</v>
      </c>
      <c r="U76" s="154">
        <f t="shared" si="4"/>
        <v>0</v>
      </c>
      <c r="V76" s="155">
        <f t="shared" si="5"/>
        <v>0</v>
      </c>
      <c r="AA76" s="161">
        <v>40543</v>
      </c>
      <c r="AB76" s="143" t="s">
        <v>454</v>
      </c>
      <c r="AC76" s="143"/>
    </row>
    <row r="77" spans="1:29" ht="12.75" hidden="1">
      <c r="A77" s="157">
        <f t="shared" si="6"/>
      </c>
      <c r="B77" s="158" t="e">
        <f t="shared" si="8"/>
        <v>#VALUE!</v>
      </c>
      <c r="C77" s="147" t="e">
        <f aca="true" t="shared" si="9" ref="C77:C108">IF(G$24="ja",7-WEEKDAY(B77,2)+B77,MIN(B77+7-WEEKDAY(B77,2),G$35))</f>
        <v>#VALUE!</v>
      </c>
      <c r="D77" s="148">
        <f t="shared" si="7"/>
        <v>0</v>
      </c>
      <c r="E77" s="149">
        <f aca="true" t="shared" si="10" ref="E77:E108">R77-D77</f>
        <v>0</v>
      </c>
      <c r="F77" s="159"/>
      <c r="G77" s="159"/>
      <c r="H77" s="159"/>
      <c r="I77" s="160"/>
      <c r="J77" s="160"/>
      <c r="K77" s="160"/>
      <c r="L77" s="160"/>
      <c r="M77" s="160"/>
      <c r="N77" s="82"/>
      <c r="O77" s="82"/>
      <c r="P77" s="82"/>
      <c r="Q77" s="82"/>
      <c r="R77" s="42">
        <f aca="true" t="shared" si="11" ref="R77:R108">IF(OR(U77-0&gt;G$35,U77-0&lt;C$35),0,IF(C$27="ja",1,IF(AND(D$27="ja",U77=G$35),1,0)))+IF(OR(U77-1&gt;G$35,U77-1&lt;C$35),0,IF(B$27="ja",1,0))+IF(OR(U77-2&gt;G$35,U77-2&lt;C$35),0,1)+IF(OR(U77-3&gt;G$35,U77-3&lt;C$35),0,1)+IF(OR(U77-4&gt;G$35,U77-4&lt;C$35),0,1)+IF(OR(U77-5&gt;G$35,U77-5&lt;C$35),0,1)+IF(OR(U77-6&gt;G$35,U77-6&lt;C$35),0,1)</f>
        <v>0</v>
      </c>
      <c r="S77" s="42">
        <f aca="true" t="shared" si="12" ref="S77:S108">IF(ISERROR(C77),0,V77)</f>
        <v>0</v>
      </c>
      <c r="U77" s="154">
        <f aca="true" t="shared" si="13" ref="U77:U108">IF(ISERROR(7-WEEKDAY(C77,2)+C77),0,7-WEEKDAY(C77,2)+C77)</f>
        <v>0</v>
      </c>
      <c r="V77" s="155">
        <f aca="true" t="shared" si="14" ref="V77:V108">IF(ISERROR(VLOOKUP(C77,Para_Feiertage,1,FALSE)),0,IF(WEEKDAY(C77,2)=7,0,IF(AND(C$37="nein",WEEKDAY(C77,2)=6),0,1)))+IF(ISERROR(VLOOKUP(C77-1,Para_Feiertage,1,FALSE)),0,IF(WEEKDAY(C77-1,2)=7,0,IF(AND(C$37="nein",WEEKDAY(C77-1,2)=6),0,1)))+IF(ISERROR(VLOOKUP(C77-2,Para_Feiertage,1,FALSE)),0,IF(WEEKDAY(C77-2,2)=7,0,IF(AND(C$37="nein",WEEKDAY(C77-2,2)=6),0,1)))+IF(ISERROR(VLOOKUP(C77-3,Para_Feiertage,1,FALSE)),0,IF(WEEKDAY(C77-3,2)=7,0,IF(AND(C$37="nein",WEEKDAY(C77-3,2)=6),0,1)))+IF(ISERROR(VLOOKUP(C77-4,Para_Feiertage,1,FALSE)),0,IF(WEEKDAY(C77-4,2)=7,0,IF(AND(C$37="nein",WEEKDAY(C77-4,2)=6),0,1)))+IF(ISERROR(VLOOKUP(C77-5,Para_Feiertage,1,FALSE)),0,IF(WEEKDAY(C77-5,2)=7,0,IF(AND(C$37="nein",WEEKDAY(C77-5,2)=6),0,1)))+IF(ISERROR(VLOOKUP(C77-6,Para_Feiertage,1,FALSE)),0,IF(WEEKDAY(C77-6,2)=7,0,IF(AND(C$37="nein",WEEKDAY(C77-6,2)=6),0,1)))</f>
        <v>0</v>
      </c>
      <c r="AA77" s="156">
        <v>2011</v>
      </c>
      <c r="AB77" s="143"/>
      <c r="AC77" s="143"/>
    </row>
    <row r="78" spans="1:29" ht="12.75" hidden="1">
      <c r="A78" s="157">
        <f aca="true" t="shared" si="15" ref="A78:A109">IF(ISERROR(IF(B78&lt;&gt;"",A77+1,0)),"",IF(B78&lt;&gt;"",A77+1,0))</f>
      </c>
      <c r="B78" s="158" t="e">
        <f t="shared" si="8"/>
        <v>#VALUE!</v>
      </c>
      <c r="C78" s="147" t="e">
        <f t="shared" si="9"/>
        <v>#VALUE!</v>
      </c>
      <c r="D78" s="148">
        <f aca="true" t="shared" si="16" ref="D78:D109">S78</f>
        <v>0</v>
      </c>
      <c r="E78" s="149">
        <f t="shared" si="10"/>
        <v>0</v>
      </c>
      <c r="F78" s="159"/>
      <c r="G78" s="159"/>
      <c r="H78" s="159"/>
      <c r="I78" s="160"/>
      <c r="J78" s="160"/>
      <c r="K78" s="160"/>
      <c r="L78" s="160"/>
      <c r="M78" s="160"/>
      <c r="N78" s="82"/>
      <c r="O78" s="82"/>
      <c r="P78" s="82"/>
      <c r="Q78" s="82"/>
      <c r="R78" s="42">
        <f t="shared" si="11"/>
        <v>0</v>
      </c>
      <c r="S78" s="42">
        <f t="shared" si="12"/>
        <v>0</v>
      </c>
      <c r="U78" s="154">
        <f t="shared" si="13"/>
        <v>0</v>
      </c>
      <c r="V78" s="155">
        <f t="shared" si="14"/>
        <v>0</v>
      </c>
      <c r="AA78" s="161">
        <v>40544</v>
      </c>
      <c r="AB78" s="143" t="s">
        <v>443</v>
      </c>
      <c r="AC78" s="143"/>
    </row>
    <row r="79" spans="1:29" ht="12.75" hidden="1">
      <c r="A79" s="157">
        <f t="shared" si="15"/>
      </c>
      <c r="B79" s="158" t="e">
        <f aca="true" t="shared" si="17" ref="B79:B110">IF(C78&gt;=G$35,"",B78+7)</f>
        <v>#VALUE!</v>
      </c>
      <c r="C79" s="147" t="e">
        <f t="shared" si="9"/>
        <v>#VALUE!</v>
      </c>
      <c r="D79" s="148">
        <f t="shared" si="16"/>
        <v>0</v>
      </c>
      <c r="E79" s="149">
        <f t="shared" si="10"/>
        <v>0</v>
      </c>
      <c r="F79" s="159"/>
      <c r="G79" s="159"/>
      <c r="H79" s="159"/>
      <c r="I79" s="160"/>
      <c r="J79" s="160"/>
      <c r="K79" s="160"/>
      <c r="L79" s="160"/>
      <c r="M79" s="160"/>
      <c r="N79" s="82"/>
      <c r="O79" s="82"/>
      <c r="P79" s="82"/>
      <c r="Q79" s="82"/>
      <c r="R79" s="42">
        <f t="shared" si="11"/>
        <v>0</v>
      </c>
      <c r="S79" s="42">
        <f t="shared" si="12"/>
        <v>0</v>
      </c>
      <c r="U79" s="154">
        <f t="shared" si="13"/>
        <v>0</v>
      </c>
      <c r="V79" s="155">
        <f t="shared" si="14"/>
        <v>0</v>
      </c>
      <c r="AA79" s="161">
        <v>40549</v>
      </c>
      <c r="AB79" s="143" t="s">
        <v>444</v>
      </c>
      <c r="AC79" s="143"/>
    </row>
    <row r="80" spans="1:29" ht="12.75" hidden="1">
      <c r="A80" s="157">
        <f t="shared" si="15"/>
      </c>
      <c r="B80" s="158" t="e">
        <f t="shared" si="17"/>
        <v>#VALUE!</v>
      </c>
      <c r="C80" s="147" t="e">
        <f t="shared" si="9"/>
        <v>#VALUE!</v>
      </c>
      <c r="D80" s="148">
        <f t="shared" si="16"/>
        <v>0</v>
      </c>
      <c r="E80" s="149">
        <f t="shared" si="10"/>
        <v>0</v>
      </c>
      <c r="F80" s="159"/>
      <c r="G80" s="159"/>
      <c r="H80" s="159"/>
      <c r="I80" s="160"/>
      <c r="J80" s="160"/>
      <c r="K80" s="160"/>
      <c r="L80" s="160"/>
      <c r="M80" s="160"/>
      <c r="N80" s="82"/>
      <c r="O80" s="82"/>
      <c r="P80" s="82"/>
      <c r="Q80" s="82"/>
      <c r="R80" s="42">
        <f t="shared" si="11"/>
        <v>0</v>
      </c>
      <c r="S80" s="42">
        <f t="shared" si="12"/>
        <v>0</v>
      </c>
      <c r="U80" s="154">
        <f t="shared" si="13"/>
        <v>0</v>
      </c>
      <c r="V80" s="155">
        <f t="shared" si="14"/>
        <v>0</v>
      </c>
      <c r="AA80" s="161">
        <v>40658</v>
      </c>
      <c r="AB80" s="143" t="s">
        <v>445</v>
      </c>
      <c r="AC80" s="143"/>
    </row>
    <row r="81" spans="1:29" ht="12.75" hidden="1">
      <c r="A81" s="157">
        <f t="shared" si="15"/>
      </c>
      <c r="B81" s="158" t="e">
        <f t="shared" si="17"/>
        <v>#VALUE!</v>
      </c>
      <c r="C81" s="147" t="e">
        <f t="shared" si="9"/>
        <v>#VALUE!</v>
      </c>
      <c r="D81" s="148">
        <f t="shared" si="16"/>
        <v>0</v>
      </c>
      <c r="E81" s="149">
        <f t="shared" si="10"/>
        <v>0</v>
      </c>
      <c r="F81" s="159"/>
      <c r="G81" s="159"/>
      <c r="H81" s="159"/>
      <c r="I81" s="160"/>
      <c r="J81" s="160"/>
      <c r="K81" s="160"/>
      <c r="L81" s="160"/>
      <c r="M81" s="160"/>
      <c r="N81" s="82"/>
      <c r="O81" s="82"/>
      <c r="P81" s="82"/>
      <c r="Q81" s="82"/>
      <c r="R81" s="42">
        <f t="shared" si="11"/>
        <v>0</v>
      </c>
      <c r="S81" s="42">
        <f t="shared" si="12"/>
        <v>0</v>
      </c>
      <c r="U81" s="154">
        <f t="shared" si="13"/>
        <v>0</v>
      </c>
      <c r="V81" s="155">
        <f t="shared" si="14"/>
        <v>0</v>
      </c>
      <c r="AA81" s="161">
        <v>40664</v>
      </c>
      <c r="AB81" s="143" t="s">
        <v>446</v>
      </c>
      <c r="AC81" s="143"/>
    </row>
    <row r="82" spans="1:29" ht="12.75" hidden="1">
      <c r="A82" s="157">
        <f t="shared" si="15"/>
      </c>
      <c r="B82" s="158" t="e">
        <f t="shared" si="17"/>
        <v>#VALUE!</v>
      </c>
      <c r="C82" s="147" t="e">
        <f t="shared" si="9"/>
        <v>#VALUE!</v>
      </c>
      <c r="D82" s="148">
        <f t="shared" si="16"/>
        <v>0</v>
      </c>
      <c r="E82" s="149">
        <f t="shared" si="10"/>
        <v>0</v>
      </c>
      <c r="F82" s="159"/>
      <c r="G82" s="159"/>
      <c r="H82" s="159"/>
      <c r="I82" s="160"/>
      <c r="J82" s="160"/>
      <c r="K82" s="160"/>
      <c r="L82" s="160"/>
      <c r="M82" s="160"/>
      <c r="N82" s="82"/>
      <c r="O82" s="82"/>
      <c r="P82" s="82"/>
      <c r="Q82" s="82"/>
      <c r="R82" s="42">
        <f t="shared" si="11"/>
        <v>0</v>
      </c>
      <c r="S82" s="42">
        <f t="shared" si="12"/>
        <v>0</v>
      </c>
      <c r="U82" s="154">
        <f t="shared" si="13"/>
        <v>0</v>
      </c>
      <c r="V82" s="155">
        <f t="shared" si="14"/>
        <v>0</v>
      </c>
      <c r="AA82" s="161">
        <v>40696</v>
      </c>
      <c r="AB82" s="143" t="s">
        <v>447</v>
      </c>
      <c r="AC82" s="143"/>
    </row>
    <row r="83" spans="1:29" ht="12.75" hidden="1">
      <c r="A83" s="157">
        <f t="shared" si="15"/>
      </c>
      <c r="B83" s="158" t="e">
        <f t="shared" si="17"/>
        <v>#VALUE!</v>
      </c>
      <c r="C83" s="147" t="e">
        <f t="shared" si="9"/>
        <v>#VALUE!</v>
      </c>
      <c r="D83" s="148">
        <f t="shared" si="16"/>
        <v>0</v>
      </c>
      <c r="E83" s="149">
        <f t="shared" si="10"/>
        <v>0</v>
      </c>
      <c r="F83" s="159"/>
      <c r="G83" s="159"/>
      <c r="H83" s="159"/>
      <c r="I83" s="160"/>
      <c r="J83" s="160"/>
      <c r="K83" s="160"/>
      <c r="L83" s="160"/>
      <c r="M83" s="160"/>
      <c r="N83" s="82"/>
      <c r="O83" s="82"/>
      <c r="P83" s="82"/>
      <c r="Q83" s="82"/>
      <c r="R83" s="42">
        <f t="shared" si="11"/>
        <v>0</v>
      </c>
      <c r="S83" s="42">
        <f t="shared" si="12"/>
        <v>0</v>
      </c>
      <c r="U83" s="154">
        <f t="shared" si="13"/>
        <v>0</v>
      </c>
      <c r="V83" s="155">
        <f t="shared" si="14"/>
        <v>0</v>
      </c>
      <c r="AA83" s="161">
        <v>40707</v>
      </c>
      <c r="AB83" s="143" t="s">
        <v>448</v>
      </c>
      <c r="AC83" s="143"/>
    </row>
    <row r="84" spans="1:29" ht="12.75" hidden="1">
      <c r="A84" s="157">
        <f t="shared" si="15"/>
      </c>
      <c r="B84" s="158" t="e">
        <f t="shared" si="17"/>
        <v>#VALUE!</v>
      </c>
      <c r="C84" s="147" t="e">
        <f t="shared" si="9"/>
        <v>#VALUE!</v>
      </c>
      <c r="D84" s="148">
        <f t="shared" si="16"/>
        <v>0</v>
      </c>
      <c r="E84" s="149">
        <f t="shared" si="10"/>
        <v>0</v>
      </c>
      <c r="F84" s="159"/>
      <c r="G84" s="159"/>
      <c r="H84" s="159"/>
      <c r="I84" s="160"/>
      <c r="J84" s="160"/>
      <c r="K84" s="160"/>
      <c r="L84" s="160"/>
      <c r="M84" s="160"/>
      <c r="N84" s="82"/>
      <c r="O84" s="82"/>
      <c r="P84" s="82"/>
      <c r="Q84" s="82"/>
      <c r="R84" s="42">
        <f t="shared" si="11"/>
        <v>0</v>
      </c>
      <c r="S84" s="42">
        <f t="shared" si="12"/>
        <v>0</v>
      </c>
      <c r="U84" s="154">
        <f t="shared" si="13"/>
        <v>0</v>
      </c>
      <c r="V84" s="155">
        <f t="shared" si="14"/>
        <v>0</v>
      </c>
      <c r="AA84" s="161">
        <v>40717</v>
      </c>
      <c r="AB84" s="143" t="s">
        <v>449</v>
      </c>
      <c r="AC84" s="143"/>
    </row>
    <row r="85" spans="1:29" ht="12.75" hidden="1">
      <c r="A85" s="157">
        <f t="shared" si="15"/>
      </c>
      <c r="B85" s="158" t="e">
        <f t="shared" si="17"/>
        <v>#VALUE!</v>
      </c>
      <c r="C85" s="147" t="e">
        <f t="shared" si="9"/>
        <v>#VALUE!</v>
      </c>
      <c r="D85" s="148">
        <f t="shared" si="16"/>
        <v>0</v>
      </c>
      <c r="E85" s="149">
        <f t="shared" si="10"/>
        <v>0</v>
      </c>
      <c r="F85" s="159"/>
      <c r="G85" s="159"/>
      <c r="H85" s="159"/>
      <c r="I85" s="160"/>
      <c r="J85" s="160"/>
      <c r="K85" s="160"/>
      <c r="L85" s="160"/>
      <c r="M85" s="160"/>
      <c r="N85" s="82"/>
      <c r="O85" s="82"/>
      <c r="P85" s="82"/>
      <c r="Q85" s="82"/>
      <c r="R85" s="42">
        <f t="shared" si="11"/>
        <v>0</v>
      </c>
      <c r="S85" s="42">
        <f t="shared" si="12"/>
        <v>0</v>
      </c>
      <c r="U85" s="154">
        <f t="shared" si="13"/>
        <v>0</v>
      </c>
      <c r="V85" s="155">
        <f t="shared" si="14"/>
        <v>0</v>
      </c>
      <c r="AA85" s="161">
        <v>40770</v>
      </c>
      <c r="AB85" s="143" t="s">
        <v>450</v>
      </c>
      <c r="AC85" s="143"/>
    </row>
    <row r="86" spans="1:29" ht="12.75" hidden="1">
      <c r="A86" s="157">
        <f t="shared" si="15"/>
      </c>
      <c r="B86" s="158" t="e">
        <f t="shared" si="17"/>
        <v>#VALUE!</v>
      </c>
      <c r="C86" s="147" t="e">
        <f t="shared" si="9"/>
        <v>#VALUE!</v>
      </c>
      <c r="D86" s="148">
        <f t="shared" si="16"/>
        <v>0</v>
      </c>
      <c r="E86" s="149">
        <f t="shared" si="10"/>
        <v>0</v>
      </c>
      <c r="F86" s="159"/>
      <c r="G86" s="159"/>
      <c r="H86" s="159"/>
      <c r="I86" s="160"/>
      <c r="J86" s="160"/>
      <c r="K86" s="160"/>
      <c r="L86" s="160"/>
      <c r="M86" s="160"/>
      <c r="N86" s="82"/>
      <c r="O86" s="82"/>
      <c r="P86" s="82"/>
      <c r="Q86" s="82"/>
      <c r="R86" s="42">
        <f t="shared" si="11"/>
        <v>0</v>
      </c>
      <c r="S86" s="42">
        <f t="shared" si="12"/>
        <v>0</v>
      </c>
      <c r="U86" s="154">
        <f t="shared" si="13"/>
        <v>0</v>
      </c>
      <c r="V86" s="155">
        <f t="shared" si="14"/>
        <v>0</v>
      </c>
      <c r="AA86" s="161">
        <v>40842</v>
      </c>
      <c r="AB86" s="143" t="s">
        <v>451</v>
      </c>
      <c r="AC86" s="143"/>
    </row>
    <row r="87" spans="1:29" ht="12.75" hidden="1">
      <c r="A87" s="157">
        <f t="shared" si="15"/>
      </c>
      <c r="B87" s="158" t="e">
        <f t="shared" si="17"/>
        <v>#VALUE!</v>
      </c>
      <c r="C87" s="147" t="e">
        <f t="shared" si="9"/>
        <v>#VALUE!</v>
      </c>
      <c r="D87" s="148">
        <f t="shared" si="16"/>
        <v>0</v>
      </c>
      <c r="E87" s="149">
        <f t="shared" si="10"/>
        <v>0</v>
      </c>
      <c r="F87" s="159"/>
      <c r="G87" s="159"/>
      <c r="H87" s="159"/>
      <c r="I87" s="160"/>
      <c r="J87" s="160"/>
      <c r="K87" s="160"/>
      <c r="L87" s="160"/>
      <c r="M87" s="160"/>
      <c r="N87" s="82"/>
      <c r="O87" s="82"/>
      <c r="P87" s="82"/>
      <c r="Q87" s="82"/>
      <c r="R87" s="42">
        <f t="shared" si="11"/>
        <v>0</v>
      </c>
      <c r="S87" s="42">
        <f t="shared" si="12"/>
        <v>0</v>
      </c>
      <c r="U87" s="154">
        <f t="shared" si="13"/>
        <v>0</v>
      </c>
      <c r="V87" s="155">
        <f t="shared" si="14"/>
        <v>0</v>
      </c>
      <c r="AA87" s="161">
        <v>40848</v>
      </c>
      <c r="AB87" s="143" t="s">
        <v>452</v>
      </c>
      <c r="AC87" s="143"/>
    </row>
    <row r="88" spans="1:29" ht="12.75" hidden="1">
      <c r="A88" s="157">
        <f t="shared" si="15"/>
      </c>
      <c r="B88" s="158" t="e">
        <f t="shared" si="17"/>
        <v>#VALUE!</v>
      </c>
      <c r="C88" s="147" t="e">
        <f t="shared" si="9"/>
        <v>#VALUE!</v>
      </c>
      <c r="D88" s="148">
        <f t="shared" si="16"/>
        <v>0</v>
      </c>
      <c r="E88" s="149">
        <f t="shared" si="10"/>
        <v>0</v>
      </c>
      <c r="F88" s="159"/>
      <c r="G88" s="159"/>
      <c r="H88" s="159"/>
      <c r="I88" s="160"/>
      <c r="J88" s="160"/>
      <c r="K88" s="160"/>
      <c r="L88" s="160"/>
      <c r="M88" s="160"/>
      <c r="N88" s="82"/>
      <c r="O88" s="82"/>
      <c r="P88" s="82"/>
      <c r="Q88" s="82"/>
      <c r="R88" s="42">
        <f t="shared" si="11"/>
        <v>0</v>
      </c>
      <c r="S88" s="42">
        <f t="shared" si="12"/>
        <v>0</v>
      </c>
      <c r="U88" s="154">
        <f t="shared" si="13"/>
        <v>0</v>
      </c>
      <c r="V88" s="155">
        <f t="shared" si="14"/>
        <v>0</v>
      </c>
      <c r="AA88" s="161">
        <v>40885</v>
      </c>
      <c r="AB88" s="143" t="s">
        <v>453</v>
      </c>
      <c r="AC88" s="143"/>
    </row>
    <row r="89" spans="1:29" ht="12.75" hidden="1">
      <c r="A89" s="157">
        <f t="shared" si="15"/>
      </c>
      <c r="B89" s="158" t="e">
        <f t="shared" si="17"/>
        <v>#VALUE!</v>
      </c>
      <c r="C89" s="147" t="e">
        <f t="shared" si="9"/>
        <v>#VALUE!</v>
      </c>
      <c r="D89" s="148">
        <f t="shared" si="16"/>
        <v>0</v>
      </c>
      <c r="E89" s="149">
        <f t="shared" si="10"/>
        <v>0</v>
      </c>
      <c r="F89" s="159"/>
      <c r="G89" s="159"/>
      <c r="H89" s="159"/>
      <c r="I89" s="160"/>
      <c r="J89" s="160"/>
      <c r="K89" s="160"/>
      <c r="L89" s="160"/>
      <c r="M89" s="160"/>
      <c r="N89" s="82"/>
      <c r="O89" s="82"/>
      <c r="P89" s="82"/>
      <c r="Q89" s="82"/>
      <c r="R89" s="42">
        <f t="shared" si="11"/>
        <v>0</v>
      </c>
      <c r="S89" s="42">
        <f t="shared" si="12"/>
        <v>0</v>
      </c>
      <c r="U89" s="154">
        <f t="shared" si="13"/>
        <v>0</v>
      </c>
      <c r="V89" s="155">
        <f t="shared" si="14"/>
        <v>0</v>
      </c>
      <c r="AA89" s="161">
        <v>40901</v>
      </c>
      <c r="AB89" s="143" t="s">
        <v>454</v>
      </c>
      <c r="AC89" s="143"/>
    </row>
    <row r="90" spans="1:29" ht="12.75" hidden="1">
      <c r="A90" s="157">
        <f t="shared" si="15"/>
      </c>
      <c r="B90" s="158" t="e">
        <f t="shared" si="17"/>
        <v>#VALUE!</v>
      </c>
      <c r="C90" s="147" t="e">
        <f t="shared" si="9"/>
        <v>#VALUE!</v>
      </c>
      <c r="D90" s="148">
        <f t="shared" si="16"/>
        <v>0</v>
      </c>
      <c r="E90" s="149">
        <f t="shared" si="10"/>
        <v>0</v>
      </c>
      <c r="F90" s="159"/>
      <c r="G90" s="159"/>
      <c r="H90" s="159"/>
      <c r="I90" s="160"/>
      <c r="J90" s="160"/>
      <c r="K90" s="160"/>
      <c r="L90" s="160"/>
      <c r="M90" s="160"/>
      <c r="N90" s="82"/>
      <c r="O90" s="82"/>
      <c r="P90" s="82"/>
      <c r="Q90" s="82"/>
      <c r="R90" s="42">
        <f t="shared" si="11"/>
        <v>0</v>
      </c>
      <c r="S90" s="42">
        <f t="shared" si="12"/>
        <v>0</v>
      </c>
      <c r="U90" s="154">
        <f t="shared" si="13"/>
        <v>0</v>
      </c>
      <c r="V90" s="155">
        <f t="shared" si="14"/>
        <v>0</v>
      </c>
      <c r="AA90" s="161">
        <v>40902</v>
      </c>
      <c r="AB90" s="143" t="s">
        <v>455</v>
      </c>
      <c r="AC90" s="143"/>
    </row>
    <row r="91" spans="1:29" ht="12.75" hidden="1">
      <c r="A91" s="157">
        <f t="shared" si="15"/>
      </c>
      <c r="B91" s="158" t="e">
        <f t="shared" si="17"/>
        <v>#VALUE!</v>
      </c>
      <c r="C91" s="147" t="e">
        <f t="shared" si="9"/>
        <v>#VALUE!</v>
      </c>
      <c r="D91" s="148">
        <f t="shared" si="16"/>
        <v>0</v>
      </c>
      <c r="E91" s="149">
        <f t="shared" si="10"/>
        <v>0</v>
      </c>
      <c r="F91" s="159"/>
      <c r="G91" s="159"/>
      <c r="H91" s="159"/>
      <c r="I91" s="160"/>
      <c r="J91" s="160"/>
      <c r="K91" s="160"/>
      <c r="L91" s="160"/>
      <c r="M91" s="160"/>
      <c r="N91" s="82"/>
      <c r="O91" s="82"/>
      <c r="P91" s="82"/>
      <c r="Q91" s="82"/>
      <c r="R91" s="42">
        <f t="shared" si="11"/>
        <v>0</v>
      </c>
      <c r="S91" s="42">
        <f t="shared" si="12"/>
        <v>0</v>
      </c>
      <c r="U91" s="154">
        <f t="shared" si="13"/>
        <v>0</v>
      </c>
      <c r="V91" s="155">
        <f t="shared" si="14"/>
        <v>0</v>
      </c>
      <c r="AA91" s="161">
        <v>40903</v>
      </c>
      <c r="AB91" s="143" t="s">
        <v>456</v>
      </c>
      <c r="AC91" s="143"/>
    </row>
    <row r="92" spans="1:29" ht="12.75" hidden="1">
      <c r="A92" s="157">
        <f t="shared" si="15"/>
      </c>
      <c r="B92" s="158" t="e">
        <f t="shared" si="17"/>
        <v>#VALUE!</v>
      </c>
      <c r="C92" s="147" t="e">
        <f t="shared" si="9"/>
        <v>#VALUE!</v>
      </c>
      <c r="D92" s="148">
        <f t="shared" si="16"/>
        <v>0</v>
      </c>
      <c r="E92" s="149">
        <f t="shared" si="10"/>
        <v>0</v>
      </c>
      <c r="F92" s="159"/>
      <c r="G92" s="159"/>
      <c r="H92" s="159"/>
      <c r="I92" s="160"/>
      <c r="J92" s="160"/>
      <c r="K92" s="160"/>
      <c r="L92" s="160"/>
      <c r="M92" s="160"/>
      <c r="N92" s="82"/>
      <c r="O92" s="82"/>
      <c r="P92" s="82"/>
      <c r="Q92" s="82"/>
      <c r="R92" s="42">
        <f t="shared" si="11"/>
        <v>0</v>
      </c>
      <c r="S92" s="42">
        <f t="shared" si="12"/>
        <v>0</v>
      </c>
      <c r="U92" s="154">
        <f t="shared" si="13"/>
        <v>0</v>
      </c>
      <c r="V92" s="155">
        <f t="shared" si="14"/>
        <v>0</v>
      </c>
      <c r="AA92" s="161">
        <v>40908</v>
      </c>
      <c r="AB92" s="143" t="s">
        <v>454</v>
      </c>
      <c r="AC92" s="143"/>
    </row>
    <row r="93" spans="1:29" ht="12.75" hidden="1">
      <c r="A93" s="157">
        <f t="shared" si="15"/>
      </c>
      <c r="B93" s="158" t="e">
        <f t="shared" si="17"/>
        <v>#VALUE!</v>
      </c>
      <c r="C93" s="147" t="e">
        <f t="shared" si="9"/>
        <v>#VALUE!</v>
      </c>
      <c r="D93" s="148">
        <f t="shared" si="16"/>
        <v>0</v>
      </c>
      <c r="E93" s="149">
        <f t="shared" si="10"/>
        <v>0</v>
      </c>
      <c r="F93" s="159"/>
      <c r="G93" s="159"/>
      <c r="H93" s="159"/>
      <c r="I93" s="160"/>
      <c r="J93" s="160"/>
      <c r="K93" s="160"/>
      <c r="L93" s="160"/>
      <c r="M93" s="160"/>
      <c r="N93" s="82"/>
      <c r="O93" s="82"/>
      <c r="P93" s="82"/>
      <c r="Q93" s="82"/>
      <c r="R93" s="42">
        <f t="shared" si="11"/>
        <v>0</v>
      </c>
      <c r="S93" s="42">
        <f t="shared" si="12"/>
        <v>0</v>
      </c>
      <c r="U93" s="154">
        <f t="shared" si="13"/>
        <v>0</v>
      </c>
      <c r="V93" s="155">
        <f t="shared" si="14"/>
        <v>0</v>
      </c>
      <c r="AA93" s="156">
        <v>2012</v>
      </c>
      <c r="AB93" s="143"/>
      <c r="AC93" s="143"/>
    </row>
    <row r="94" spans="1:29" ht="12.75" hidden="1">
      <c r="A94" s="157">
        <f t="shared" si="15"/>
      </c>
      <c r="B94" s="158" t="e">
        <f t="shared" si="17"/>
        <v>#VALUE!</v>
      </c>
      <c r="C94" s="147" t="e">
        <f t="shared" si="9"/>
        <v>#VALUE!</v>
      </c>
      <c r="D94" s="148">
        <f t="shared" si="16"/>
        <v>0</v>
      </c>
      <c r="E94" s="149">
        <f t="shared" si="10"/>
        <v>0</v>
      </c>
      <c r="F94" s="159"/>
      <c r="G94" s="159"/>
      <c r="H94" s="159"/>
      <c r="I94" s="160"/>
      <c r="J94" s="160"/>
      <c r="K94" s="160"/>
      <c r="L94" s="160"/>
      <c r="M94" s="160"/>
      <c r="N94" s="82"/>
      <c r="O94" s="82"/>
      <c r="P94" s="82"/>
      <c r="Q94" s="82"/>
      <c r="R94" s="42">
        <f t="shared" si="11"/>
        <v>0</v>
      </c>
      <c r="S94" s="42">
        <f t="shared" si="12"/>
        <v>0</v>
      </c>
      <c r="U94" s="154">
        <f t="shared" si="13"/>
        <v>0</v>
      </c>
      <c r="V94" s="155">
        <f t="shared" si="14"/>
        <v>0</v>
      </c>
      <c r="AA94" s="161">
        <v>40909</v>
      </c>
      <c r="AB94" s="143" t="s">
        <v>443</v>
      </c>
      <c r="AC94" s="143"/>
    </row>
    <row r="95" spans="1:29" ht="12.75" hidden="1">
      <c r="A95" s="157">
        <f t="shared" si="15"/>
      </c>
      <c r="B95" s="158" t="e">
        <f t="shared" si="17"/>
        <v>#VALUE!</v>
      </c>
      <c r="C95" s="147" t="e">
        <f t="shared" si="9"/>
        <v>#VALUE!</v>
      </c>
      <c r="D95" s="148">
        <f t="shared" si="16"/>
        <v>0</v>
      </c>
      <c r="E95" s="149">
        <f t="shared" si="10"/>
        <v>0</v>
      </c>
      <c r="F95" s="159"/>
      <c r="G95" s="159"/>
      <c r="H95" s="159"/>
      <c r="I95" s="160"/>
      <c r="J95" s="160"/>
      <c r="K95" s="160"/>
      <c r="L95" s="160"/>
      <c r="M95" s="160"/>
      <c r="N95" s="82"/>
      <c r="O95" s="82"/>
      <c r="P95" s="82"/>
      <c r="Q95" s="82"/>
      <c r="R95" s="42">
        <f t="shared" si="11"/>
        <v>0</v>
      </c>
      <c r="S95" s="42">
        <f t="shared" si="12"/>
        <v>0</v>
      </c>
      <c r="U95" s="154">
        <f t="shared" si="13"/>
        <v>0</v>
      </c>
      <c r="V95" s="155">
        <f t="shared" si="14"/>
        <v>0</v>
      </c>
      <c r="AA95" s="161">
        <v>40914</v>
      </c>
      <c r="AB95" s="143" t="s">
        <v>444</v>
      </c>
      <c r="AC95" s="143"/>
    </row>
    <row r="96" spans="1:29" ht="12.75" hidden="1">
      <c r="A96" s="157">
        <f t="shared" si="15"/>
      </c>
      <c r="B96" s="158" t="e">
        <f t="shared" si="17"/>
        <v>#VALUE!</v>
      </c>
      <c r="C96" s="147" t="e">
        <f t="shared" si="9"/>
        <v>#VALUE!</v>
      </c>
      <c r="D96" s="148">
        <f t="shared" si="16"/>
        <v>0</v>
      </c>
      <c r="E96" s="149">
        <f t="shared" si="10"/>
        <v>0</v>
      </c>
      <c r="F96" s="159"/>
      <c r="G96" s="159"/>
      <c r="H96" s="159"/>
      <c r="I96" s="160"/>
      <c r="J96" s="160"/>
      <c r="K96" s="160"/>
      <c r="L96" s="160"/>
      <c r="M96" s="160"/>
      <c r="N96" s="82"/>
      <c r="O96" s="82"/>
      <c r="P96" s="82"/>
      <c r="Q96" s="82"/>
      <c r="R96" s="42">
        <f t="shared" si="11"/>
        <v>0</v>
      </c>
      <c r="S96" s="42">
        <f t="shared" si="12"/>
        <v>0</v>
      </c>
      <c r="U96" s="154">
        <f t="shared" si="13"/>
        <v>0</v>
      </c>
      <c r="V96" s="155">
        <f t="shared" si="14"/>
        <v>0</v>
      </c>
      <c r="AA96" s="161">
        <v>41008</v>
      </c>
      <c r="AB96" s="143" t="s">
        <v>445</v>
      </c>
      <c r="AC96" s="143"/>
    </row>
    <row r="97" spans="1:29" ht="12.75" hidden="1">
      <c r="A97" s="157">
        <f t="shared" si="15"/>
      </c>
      <c r="B97" s="158" t="e">
        <f t="shared" si="17"/>
        <v>#VALUE!</v>
      </c>
      <c r="C97" s="147" t="e">
        <f t="shared" si="9"/>
        <v>#VALUE!</v>
      </c>
      <c r="D97" s="148">
        <f t="shared" si="16"/>
        <v>0</v>
      </c>
      <c r="E97" s="149">
        <f t="shared" si="10"/>
        <v>0</v>
      </c>
      <c r="F97" s="159"/>
      <c r="G97" s="159"/>
      <c r="H97" s="159"/>
      <c r="I97" s="160"/>
      <c r="J97" s="160"/>
      <c r="K97" s="160"/>
      <c r="L97" s="160"/>
      <c r="M97" s="160"/>
      <c r="N97" s="82"/>
      <c r="O97" s="82"/>
      <c r="P97" s="82"/>
      <c r="Q97" s="82"/>
      <c r="R97" s="42">
        <f t="shared" si="11"/>
        <v>0</v>
      </c>
      <c r="S97" s="42">
        <f t="shared" si="12"/>
        <v>0</v>
      </c>
      <c r="U97" s="154">
        <f t="shared" si="13"/>
        <v>0</v>
      </c>
      <c r="V97" s="155">
        <f t="shared" si="14"/>
        <v>0</v>
      </c>
      <c r="AA97" s="161">
        <v>41030</v>
      </c>
      <c r="AB97" s="143" t="s">
        <v>446</v>
      </c>
      <c r="AC97" s="143"/>
    </row>
    <row r="98" spans="1:29" ht="12.75" hidden="1">
      <c r="A98" s="157">
        <f t="shared" si="15"/>
      </c>
      <c r="B98" s="158" t="e">
        <f t="shared" si="17"/>
        <v>#VALUE!</v>
      </c>
      <c r="C98" s="147" t="e">
        <f t="shared" si="9"/>
        <v>#VALUE!</v>
      </c>
      <c r="D98" s="148">
        <f t="shared" si="16"/>
        <v>0</v>
      </c>
      <c r="E98" s="149">
        <f t="shared" si="10"/>
        <v>0</v>
      </c>
      <c r="F98" s="159"/>
      <c r="G98" s="159"/>
      <c r="H98" s="159"/>
      <c r="I98" s="160"/>
      <c r="J98" s="160"/>
      <c r="K98" s="160"/>
      <c r="L98" s="160"/>
      <c r="M98" s="160"/>
      <c r="N98" s="82"/>
      <c r="O98" s="82"/>
      <c r="R98" s="42">
        <f t="shared" si="11"/>
        <v>0</v>
      </c>
      <c r="S98" s="42">
        <f t="shared" si="12"/>
        <v>0</v>
      </c>
      <c r="U98" s="154">
        <f t="shared" si="13"/>
        <v>0</v>
      </c>
      <c r="V98" s="155">
        <f t="shared" si="14"/>
        <v>0</v>
      </c>
      <c r="AA98" s="161">
        <v>41046</v>
      </c>
      <c r="AB98" s="143" t="s">
        <v>447</v>
      </c>
      <c r="AC98" s="143"/>
    </row>
    <row r="99" spans="1:29" ht="12.75" hidden="1">
      <c r="A99" s="157">
        <f t="shared" si="15"/>
      </c>
      <c r="B99" s="158" t="e">
        <f t="shared" si="17"/>
        <v>#VALUE!</v>
      </c>
      <c r="C99" s="147" t="e">
        <f t="shared" si="9"/>
        <v>#VALUE!</v>
      </c>
      <c r="D99" s="148">
        <f t="shared" si="16"/>
        <v>0</v>
      </c>
      <c r="E99" s="149">
        <f t="shared" si="10"/>
        <v>0</v>
      </c>
      <c r="F99" s="159"/>
      <c r="G99" s="159"/>
      <c r="H99" s="159"/>
      <c r="I99" s="160"/>
      <c r="J99" s="160"/>
      <c r="K99" s="160"/>
      <c r="L99" s="160"/>
      <c r="M99" s="160"/>
      <c r="N99" s="82"/>
      <c r="O99" s="82"/>
      <c r="P99" s="82"/>
      <c r="Q99" s="82"/>
      <c r="R99" s="42">
        <f t="shared" si="11"/>
        <v>0</v>
      </c>
      <c r="S99" s="42">
        <f t="shared" si="12"/>
        <v>0</v>
      </c>
      <c r="U99" s="154">
        <f t="shared" si="13"/>
        <v>0</v>
      </c>
      <c r="V99" s="155">
        <f t="shared" si="14"/>
        <v>0</v>
      </c>
      <c r="AA99" s="161">
        <v>41057</v>
      </c>
      <c r="AB99" s="143" t="s">
        <v>448</v>
      </c>
      <c r="AC99" s="143"/>
    </row>
    <row r="100" spans="1:29" ht="12.75" hidden="1">
      <c r="A100" s="157">
        <f t="shared" si="15"/>
      </c>
      <c r="B100" s="158" t="e">
        <f t="shared" si="17"/>
        <v>#VALUE!</v>
      </c>
      <c r="C100" s="147" t="e">
        <f t="shared" si="9"/>
        <v>#VALUE!</v>
      </c>
      <c r="D100" s="148">
        <f t="shared" si="16"/>
        <v>0</v>
      </c>
      <c r="E100" s="149">
        <f t="shared" si="10"/>
        <v>0</v>
      </c>
      <c r="F100" s="159"/>
      <c r="G100" s="159"/>
      <c r="H100" s="159"/>
      <c r="I100" s="160"/>
      <c r="J100" s="160"/>
      <c r="K100" s="160"/>
      <c r="L100" s="160"/>
      <c r="M100" s="160"/>
      <c r="N100" s="82"/>
      <c r="O100" s="82"/>
      <c r="P100" s="82"/>
      <c r="Q100" s="82"/>
      <c r="R100" s="42">
        <f t="shared" si="11"/>
        <v>0</v>
      </c>
      <c r="S100" s="42">
        <f t="shared" si="12"/>
        <v>0</v>
      </c>
      <c r="U100" s="154">
        <f t="shared" si="13"/>
        <v>0</v>
      </c>
      <c r="V100" s="155">
        <f t="shared" si="14"/>
        <v>0</v>
      </c>
      <c r="AA100" s="161">
        <v>41067</v>
      </c>
      <c r="AB100" s="143" t="s">
        <v>449</v>
      </c>
      <c r="AC100" s="143"/>
    </row>
    <row r="101" spans="1:29" ht="12.75" hidden="1">
      <c r="A101" s="157">
        <f t="shared" si="15"/>
      </c>
      <c r="B101" s="158" t="e">
        <f t="shared" si="17"/>
        <v>#VALUE!</v>
      </c>
      <c r="C101" s="147" t="e">
        <f t="shared" si="9"/>
        <v>#VALUE!</v>
      </c>
      <c r="D101" s="148">
        <f t="shared" si="16"/>
        <v>0</v>
      </c>
      <c r="E101" s="149">
        <f t="shared" si="10"/>
        <v>0</v>
      </c>
      <c r="F101" s="159"/>
      <c r="G101" s="159"/>
      <c r="H101" s="159"/>
      <c r="I101" s="160"/>
      <c r="J101" s="160"/>
      <c r="K101" s="160"/>
      <c r="L101" s="160"/>
      <c r="M101" s="160"/>
      <c r="N101" s="82"/>
      <c r="O101" s="82"/>
      <c r="P101" s="82"/>
      <c r="Q101" s="82"/>
      <c r="R101" s="42">
        <f t="shared" si="11"/>
        <v>0</v>
      </c>
      <c r="S101" s="42">
        <f t="shared" si="12"/>
        <v>0</v>
      </c>
      <c r="U101" s="154">
        <f t="shared" si="13"/>
        <v>0</v>
      </c>
      <c r="V101" s="155">
        <f t="shared" si="14"/>
        <v>0</v>
      </c>
      <c r="AA101" s="161">
        <v>41136</v>
      </c>
      <c r="AB101" s="143" t="s">
        <v>450</v>
      </c>
      <c r="AC101" s="143"/>
    </row>
    <row r="102" spans="1:29" ht="12.75" hidden="1">
      <c r="A102" s="157">
        <f t="shared" si="15"/>
      </c>
      <c r="B102" s="158" t="e">
        <f t="shared" si="17"/>
        <v>#VALUE!</v>
      </c>
      <c r="C102" s="147" t="e">
        <f t="shared" si="9"/>
        <v>#VALUE!</v>
      </c>
      <c r="D102" s="148">
        <f t="shared" si="16"/>
        <v>0</v>
      </c>
      <c r="E102" s="149">
        <f t="shared" si="10"/>
        <v>0</v>
      </c>
      <c r="F102" s="159"/>
      <c r="G102" s="159"/>
      <c r="H102" s="159"/>
      <c r="I102" s="160"/>
      <c r="J102" s="160"/>
      <c r="K102" s="160"/>
      <c r="L102" s="160"/>
      <c r="M102" s="160"/>
      <c r="N102" s="82"/>
      <c r="O102" s="82"/>
      <c r="P102" s="82"/>
      <c r="Q102" s="82"/>
      <c r="R102" s="42">
        <f t="shared" si="11"/>
        <v>0</v>
      </c>
      <c r="S102" s="42">
        <f t="shared" si="12"/>
        <v>0</v>
      </c>
      <c r="U102" s="154">
        <f t="shared" si="13"/>
        <v>0</v>
      </c>
      <c r="V102" s="155">
        <f t="shared" si="14"/>
        <v>0</v>
      </c>
      <c r="AA102" s="161">
        <v>41208</v>
      </c>
      <c r="AB102" s="143" t="s">
        <v>451</v>
      </c>
      <c r="AC102" s="143"/>
    </row>
    <row r="103" spans="1:29" ht="12.75" hidden="1">
      <c r="A103" s="157">
        <f t="shared" si="15"/>
      </c>
      <c r="B103" s="158" t="e">
        <f t="shared" si="17"/>
        <v>#VALUE!</v>
      </c>
      <c r="C103" s="147" t="e">
        <f t="shared" si="9"/>
        <v>#VALUE!</v>
      </c>
      <c r="D103" s="148">
        <f t="shared" si="16"/>
        <v>0</v>
      </c>
      <c r="E103" s="149">
        <f t="shared" si="10"/>
        <v>0</v>
      </c>
      <c r="F103" s="159"/>
      <c r="G103" s="159"/>
      <c r="H103" s="159"/>
      <c r="I103" s="160"/>
      <c r="J103" s="160"/>
      <c r="K103" s="160"/>
      <c r="L103" s="160"/>
      <c r="M103" s="160"/>
      <c r="N103" s="82"/>
      <c r="O103" s="82"/>
      <c r="P103" s="82"/>
      <c r="Q103" s="82"/>
      <c r="R103" s="42">
        <f t="shared" si="11"/>
        <v>0</v>
      </c>
      <c r="S103" s="42">
        <f t="shared" si="12"/>
        <v>0</v>
      </c>
      <c r="U103" s="154">
        <f t="shared" si="13"/>
        <v>0</v>
      </c>
      <c r="V103" s="155">
        <f t="shared" si="14"/>
        <v>0</v>
      </c>
      <c r="AA103" s="161">
        <v>41214</v>
      </c>
      <c r="AB103" s="143" t="s">
        <v>452</v>
      </c>
      <c r="AC103" s="143"/>
    </row>
    <row r="104" spans="1:29" ht="12.75" hidden="1">
      <c r="A104" s="157">
        <f t="shared" si="15"/>
      </c>
      <c r="B104" s="158" t="e">
        <f t="shared" si="17"/>
        <v>#VALUE!</v>
      </c>
      <c r="C104" s="147" t="e">
        <f t="shared" si="9"/>
        <v>#VALUE!</v>
      </c>
      <c r="D104" s="148">
        <f t="shared" si="16"/>
        <v>0</v>
      </c>
      <c r="E104" s="149">
        <f t="shared" si="10"/>
        <v>0</v>
      </c>
      <c r="F104" s="159"/>
      <c r="G104" s="159"/>
      <c r="H104" s="159"/>
      <c r="I104" s="160"/>
      <c r="J104" s="160"/>
      <c r="K104" s="160"/>
      <c r="L104" s="160"/>
      <c r="M104" s="160"/>
      <c r="N104" s="82"/>
      <c r="O104" s="82"/>
      <c r="P104" s="82"/>
      <c r="Q104" s="82"/>
      <c r="R104" s="42">
        <f t="shared" si="11"/>
        <v>0</v>
      </c>
      <c r="S104" s="42">
        <f t="shared" si="12"/>
        <v>0</v>
      </c>
      <c r="U104" s="154">
        <f t="shared" si="13"/>
        <v>0</v>
      </c>
      <c r="V104" s="155">
        <f t="shared" si="14"/>
        <v>0</v>
      </c>
      <c r="AA104" s="161">
        <v>41251</v>
      </c>
      <c r="AB104" s="143" t="s">
        <v>453</v>
      </c>
      <c r="AC104" s="143"/>
    </row>
    <row r="105" spans="1:29" ht="12.75" hidden="1">
      <c r="A105" s="157">
        <f t="shared" si="15"/>
      </c>
      <c r="B105" s="158" t="e">
        <f t="shared" si="17"/>
        <v>#VALUE!</v>
      </c>
      <c r="C105" s="147" t="e">
        <f t="shared" si="9"/>
        <v>#VALUE!</v>
      </c>
      <c r="D105" s="148">
        <f t="shared" si="16"/>
        <v>0</v>
      </c>
      <c r="E105" s="149">
        <f t="shared" si="10"/>
        <v>0</v>
      </c>
      <c r="F105" s="159"/>
      <c r="G105" s="159"/>
      <c r="H105" s="159"/>
      <c r="I105" s="160"/>
      <c r="J105" s="160"/>
      <c r="K105" s="160"/>
      <c r="L105" s="160"/>
      <c r="M105" s="160"/>
      <c r="N105" s="82"/>
      <c r="O105" s="82"/>
      <c r="P105" s="82"/>
      <c r="Q105" s="82"/>
      <c r="R105" s="42">
        <f t="shared" si="11"/>
        <v>0</v>
      </c>
      <c r="S105" s="42">
        <f t="shared" si="12"/>
        <v>0</v>
      </c>
      <c r="U105" s="154">
        <f t="shared" si="13"/>
        <v>0</v>
      </c>
      <c r="V105" s="155">
        <f t="shared" si="14"/>
        <v>0</v>
      </c>
      <c r="AA105" s="161">
        <v>41267</v>
      </c>
      <c r="AB105" s="143" t="s">
        <v>454</v>
      </c>
      <c r="AC105" s="143"/>
    </row>
    <row r="106" spans="1:29" ht="12.75" hidden="1">
      <c r="A106" s="157">
        <f t="shared" si="15"/>
      </c>
      <c r="B106" s="158" t="e">
        <f t="shared" si="17"/>
        <v>#VALUE!</v>
      </c>
      <c r="C106" s="147" t="e">
        <f t="shared" si="9"/>
        <v>#VALUE!</v>
      </c>
      <c r="D106" s="148">
        <f t="shared" si="16"/>
        <v>0</v>
      </c>
      <c r="E106" s="149">
        <f t="shared" si="10"/>
        <v>0</v>
      </c>
      <c r="F106" s="159"/>
      <c r="G106" s="159"/>
      <c r="H106" s="159"/>
      <c r="I106" s="160"/>
      <c r="J106" s="160"/>
      <c r="K106" s="160"/>
      <c r="L106" s="160"/>
      <c r="M106" s="160"/>
      <c r="N106" s="82"/>
      <c r="O106" s="82"/>
      <c r="P106" s="82"/>
      <c r="Q106" s="82"/>
      <c r="R106" s="42">
        <f t="shared" si="11"/>
        <v>0</v>
      </c>
      <c r="S106" s="42">
        <f t="shared" si="12"/>
        <v>0</v>
      </c>
      <c r="U106" s="154">
        <f t="shared" si="13"/>
        <v>0</v>
      </c>
      <c r="V106" s="155">
        <f t="shared" si="14"/>
        <v>0</v>
      </c>
      <c r="AA106" s="161">
        <v>41268</v>
      </c>
      <c r="AB106" s="143" t="s">
        <v>455</v>
      </c>
      <c r="AC106" s="143"/>
    </row>
    <row r="107" spans="1:29" ht="12.75" hidden="1">
      <c r="A107" s="157">
        <f t="shared" si="15"/>
      </c>
      <c r="B107" s="158" t="e">
        <f t="shared" si="17"/>
        <v>#VALUE!</v>
      </c>
      <c r="C107" s="147" t="e">
        <f t="shared" si="9"/>
        <v>#VALUE!</v>
      </c>
      <c r="D107" s="148">
        <f t="shared" si="16"/>
        <v>0</v>
      </c>
      <c r="E107" s="149">
        <f t="shared" si="10"/>
        <v>0</v>
      </c>
      <c r="F107" s="159"/>
      <c r="G107" s="159"/>
      <c r="H107" s="159"/>
      <c r="I107" s="160"/>
      <c r="J107" s="160"/>
      <c r="K107" s="160"/>
      <c r="L107" s="160"/>
      <c r="M107" s="160"/>
      <c r="N107" s="82"/>
      <c r="O107" s="82"/>
      <c r="P107" s="82"/>
      <c r="Q107" s="82"/>
      <c r="R107" s="42">
        <f t="shared" si="11"/>
        <v>0</v>
      </c>
      <c r="S107" s="42">
        <f t="shared" si="12"/>
        <v>0</v>
      </c>
      <c r="U107" s="154">
        <f t="shared" si="13"/>
        <v>0</v>
      </c>
      <c r="V107" s="155">
        <f t="shared" si="14"/>
        <v>0</v>
      </c>
      <c r="AA107" s="161">
        <v>41269</v>
      </c>
      <c r="AB107" s="143" t="s">
        <v>456</v>
      </c>
      <c r="AC107" s="143"/>
    </row>
    <row r="108" spans="1:29" ht="12.75" hidden="1">
      <c r="A108" s="157">
        <f t="shared" si="15"/>
      </c>
      <c r="B108" s="158" t="e">
        <f t="shared" si="17"/>
        <v>#VALUE!</v>
      </c>
      <c r="C108" s="147" t="e">
        <f t="shared" si="9"/>
        <v>#VALUE!</v>
      </c>
      <c r="D108" s="148">
        <f t="shared" si="16"/>
        <v>0</v>
      </c>
      <c r="E108" s="149">
        <f t="shared" si="10"/>
        <v>0</v>
      </c>
      <c r="F108" s="159"/>
      <c r="G108" s="159"/>
      <c r="H108" s="159"/>
      <c r="I108" s="160"/>
      <c r="J108" s="160"/>
      <c r="K108" s="160"/>
      <c r="L108" s="160"/>
      <c r="M108" s="160"/>
      <c r="N108" s="82"/>
      <c r="O108" s="82"/>
      <c r="P108" s="82"/>
      <c r="Q108" s="82"/>
      <c r="R108" s="42">
        <f t="shared" si="11"/>
        <v>0</v>
      </c>
      <c r="S108" s="42">
        <f t="shared" si="12"/>
        <v>0</v>
      </c>
      <c r="U108" s="154">
        <f t="shared" si="13"/>
        <v>0</v>
      </c>
      <c r="V108" s="155">
        <f t="shared" si="14"/>
        <v>0</v>
      </c>
      <c r="AA108" s="161">
        <v>41274</v>
      </c>
      <c r="AB108" s="143" t="s">
        <v>454</v>
      </c>
      <c r="AC108" s="143"/>
    </row>
    <row r="109" spans="1:29" ht="12.75" hidden="1">
      <c r="A109" s="157">
        <f t="shared" si="15"/>
      </c>
      <c r="B109" s="158" t="e">
        <f t="shared" si="17"/>
        <v>#VALUE!</v>
      </c>
      <c r="C109" s="147" t="e">
        <f aca="true" t="shared" si="18" ref="C109:C140">IF(G$24="ja",7-WEEKDAY(B109,2)+B109,MIN(B109+7-WEEKDAY(B109,2),G$35))</f>
        <v>#VALUE!</v>
      </c>
      <c r="D109" s="148">
        <f t="shared" si="16"/>
        <v>0</v>
      </c>
      <c r="E109" s="149">
        <f aca="true" t="shared" si="19" ref="E109:E172">R109-D109</f>
        <v>0</v>
      </c>
      <c r="F109" s="159"/>
      <c r="G109" s="159"/>
      <c r="H109" s="159"/>
      <c r="I109" s="160"/>
      <c r="J109" s="160"/>
      <c r="K109" s="160"/>
      <c r="L109" s="160"/>
      <c r="M109" s="160"/>
      <c r="N109" s="82"/>
      <c r="O109" s="82"/>
      <c r="P109" s="82"/>
      <c r="Q109" s="82"/>
      <c r="R109" s="42">
        <f aca="true" t="shared" si="20" ref="R109:R140">IF(OR(U109-0&gt;G$35,U109-0&lt;C$35),0,IF(C$27="ja",1,IF(AND(D$27="ja",U109=G$35),1,0)))+IF(OR(U109-1&gt;G$35,U109-1&lt;C$35),0,IF(B$27="ja",1,0))+IF(OR(U109-2&gt;G$35,U109-2&lt;C$35),0,1)+IF(OR(U109-3&gt;G$35,U109-3&lt;C$35),0,1)+IF(OR(U109-4&gt;G$35,U109-4&lt;C$35),0,1)+IF(OR(U109-5&gt;G$35,U109-5&lt;C$35),0,1)+IF(OR(U109-6&gt;G$35,U109-6&lt;C$35),0,1)</f>
        <v>0</v>
      </c>
      <c r="S109" s="42">
        <f aca="true" t="shared" si="21" ref="S109:S140">IF(ISERROR(C109),0,V109)</f>
        <v>0</v>
      </c>
      <c r="U109" s="154">
        <f aca="true" t="shared" si="22" ref="U109:U140">IF(ISERROR(7-WEEKDAY(C109,2)+C109),0,7-WEEKDAY(C109,2)+C109)</f>
        <v>0</v>
      </c>
      <c r="V109" s="155">
        <f aca="true" t="shared" si="23" ref="V109:V140">IF(ISERROR(VLOOKUP(C109,Para_Feiertage,1,FALSE)),0,IF(WEEKDAY(C109,2)=7,0,IF(AND(C$37="nein",WEEKDAY(C109,2)=6),0,1)))+IF(ISERROR(VLOOKUP(C109-1,Para_Feiertage,1,FALSE)),0,IF(WEEKDAY(C109-1,2)=7,0,IF(AND(C$37="nein",WEEKDAY(C109-1,2)=6),0,1)))+IF(ISERROR(VLOOKUP(C109-2,Para_Feiertage,1,FALSE)),0,IF(WEEKDAY(C109-2,2)=7,0,IF(AND(C$37="nein",WEEKDAY(C109-2,2)=6),0,1)))+IF(ISERROR(VLOOKUP(C109-3,Para_Feiertage,1,FALSE)),0,IF(WEEKDAY(C109-3,2)=7,0,IF(AND(C$37="nein",WEEKDAY(C109-3,2)=6),0,1)))+IF(ISERROR(VLOOKUP(C109-4,Para_Feiertage,1,FALSE)),0,IF(WEEKDAY(C109-4,2)=7,0,IF(AND(C$37="nein",WEEKDAY(C109-4,2)=6),0,1)))+IF(ISERROR(VLOOKUP(C109-5,Para_Feiertage,1,FALSE)),0,IF(WEEKDAY(C109-5,2)=7,0,IF(AND(C$37="nein",WEEKDAY(C109-5,2)=6),0,1)))+IF(ISERROR(VLOOKUP(C109-6,Para_Feiertage,1,FALSE)),0,IF(WEEKDAY(C109-6,2)=7,0,IF(AND(C$37="nein",WEEKDAY(C109-6,2)=6),0,1)))</f>
        <v>0</v>
      </c>
      <c r="AA109" s="156" t="s">
        <v>458</v>
      </c>
      <c r="AB109" s="143"/>
      <c r="AC109" s="143"/>
    </row>
    <row r="110" spans="1:29" ht="12.75" hidden="1">
      <c r="A110" s="157">
        <f aca="true" t="shared" si="24" ref="A110:A141">IF(ISERROR(IF(B110&lt;&gt;"",A109+1,0)),"",IF(B110&lt;&gt;"",A109+1,0))</f>
      </c>
      <c r="B110" s="158" t="e">
        <f t="shared" si="17"/>
        <v>#VALUE!</v>
      </c>
      <c r="C110" s="147" t="e">
        <f t="shared" si="18"/>
        <v>#VALUE!</v>
      </c>
      <c r="D110" s="148">
        <f aca="true" t="shared" si="25" ref="D110:D141">S110</f>
        <v>0</v>
      </c>
      <c r="E110" s="149">
        <f t="shared" si="19"/>
        <v>0</v>
      </c>
      <c r="F110" s="159"/>
      <c r="G110" s="159"/>
      <c r="H110" s="159"/>
      <c r="I110" s="160"/>
      <c r="J110" s="160"/>
      <c r="K110" s="160"/>
      <c r="L110" s="160"/>
      <c r="M110" s="160"/>
      <c r="N110" s="82"/>
      <c r="O110" s="82"/>
      <c r="P110" s="82"/>
      <c r="Q110" s="82"/>
      <c r="R110" s="42">
        <f t="shared" si="20"/>
        <v>0</v>
      </c>
      <c r="S110" s="42">
        <f t="shared" si="21"/>
        <v>0</v>
      </c>
      <c r="U110" s="154">
        <f t="shared" si="22"/>
        <v>0</v>
      </c>
      <c r="V110" s="155">
        <f t="shared" si="23"/>
        <v>0</v>
      </c>
      <c r="AA110" s="161">
        <v>41275</v>
      </c>
      <c r="AB110" s="143" t="s">
        <v>443</v>
      </c>
      <c r="AC110" s="143"/>
    </row>
    <row r="111" spans="1:29" ht="12.75" hidden="1">
      <c r="A111" s="157">
        <f t="shared" si="24"/>
      </c>
      <c r="B111" s="158" t="e">
        <f aca="true" t="shared" si="26" ref="B111:B142">IF(C110&gt;=G$35,"",B110+7)</f>
        <v>#VALUE!</v>
      </c>
      <c r="C111" s="147" t="e">
        <f t="shared" si="18"/>
        <v>#VALUE!</v>
      </c>
      <c r="D111" s="148">
        <f t="shared" si="25"/>
        <v>0</v>
      </c>
      <c r="E111" s="149">
        <f t="shared" si="19"/>
        <v>0</v>
      </c>
      <c r="F111" s="159"/>
      <c r="G111" s="159"/>
      <c r="H111" s="159"/>
      <c r="I111" s="160"/>
      <c r="J111" s="160"/>
      <c r="K111" s="160"/>
      <c r="L111" s="160"/>
      <c r="M111" s="160"/>
      <c r="N111" s="82"/>
      <c r="O111" s="82"/>
      <c r="P111" s="82"/>
      <c r="Q111" s="82"/>
      <c r="R111" s="42">
        <f t="shared" si="20"/>
        <v>0</v>
      </c>
      <c r="S111" s="42">
        <f t="shared" si="21"/>
        <v>0</v>
      </c>
      <c r="U111" s="154">
        <f t="shared" si="22"/>
        <v>0</v>
      </c>
      <c r="V111" s="155">
        <f t="shared" si="23"/>
        <v>0</v>
      </c>
      <c r="AA111" s="161">
        <v>41280</v>
      </c>
      <c r="AB111" s="143" t="s">
        <v>444</v>
      </c>
      <c r="AC111" s="143"/>
    </row>
    <row r="112" spans="1:29" ht="12.75" hidden="1">
      <c r="A112" s="157">
        <f t="shared" si="24"/>
      </c>
      <c r="B112" s="158" t="e">
        <f t="shared" si="26"/>
        <v>#VALUE!</v>
      </c>
      <c r="C112" s="147" t="e">
        <f t="shared" si="18"/>
        <v>#VALUE!</v>
      </c>
      <c r="D112" s="148">
        <f t="shared" si="25"/>
        <v>0</v>
      </c>
      <c r="E112" s="149">
        <f t="shared" si="19"/>
        <v>0</v>
      </c>
      <c r="F112" s="159"/>
      <c r="G112" s="159"/>
      <c r="H112" s="159"/>
      <c r="I112" s="160"/>
      <c r="J112" s="160"/>
      <c r="K112" s="160"/>
      <c r="L112" s="160"/>
      <c r="M112" s="160"/>
      <c r="N112" s="82"/>
      <c r="O112" s="82"/>
      <c r="P112" s="82"/>
      <c r="Q112" s="82"/>
      <c r="R112" s="42">
        <f t="shared" si="20"/>
        <v>0</v>
      </c>
      <c r="S112" s="42">
        <f t="shared" si="21"/>
        <v>0</v>
      </c>
      <c r="U112" s="154">
        <f t="shared" si="22"/>
        <v>0</v>
      </c>
      <c r="V112" s="155">
        <f t="shared" si="23"/>
        <v>0</v>
      </c>
      <c r="AA112" s="161">
        <v>41365</v>
      </c>
      <c r="AB112" s="143" t="s">
        <v>445</v>
      </c>
      <c r="AC112" s="143"/>
    </row>
    <row r="113" spans="1:29" ht="12.75" hidden="1">
      <c r="A113" s="157">
        <f t="shared" si="24"/>
      </c>
      <c r="B113" s="158" t="e">
        <f t="shared" si="26"/>
        <v>#VALUE!</v>
      </c>
      <c r="C113" s="147" t="e">
        <f t="shared" si="18"/>
        <v>#VALUE!</v>
      </c>
      <c r="D113" s="148">
        <f t="shared" si="25"/>
        <v>0</v>
      </c>
      <c r="E113" s="149">
        <f t="shared" si="19"/>
        <v>0</v>
      </c>
      <c r="F113" s="159"/>
      <c r="G113" s="159"/>
      <c r="H113" s="159"/>
      <c r="I113" s="160"/>
      <c r="J113" s="160"/>
      <c r="K113" s="160"/>
      <c r="L113" s="160"/>
      <c r="M113" s="160"/>
      <c r="N113" s="82"/>
      <c r="O113" s="82"/>
      <c r="P113" s="82"/>
      <c r="Q113" s="82"/>
      <c r="R113" s="42">
        <f t="shared" si="20"/>
        <v>0</v>
      </c>
      <c r="S113" s="42">
        <f t="shared" si="21"/>
        <v>0</v>
      </c>
      <c r="U113" s="154">
        <f t="shared" si="22"/>
        <v>0</v>
      </c>
      <c r="V113" s="155">
        <f t="shared" si="23"/>
        <v>0</v>
      </c>
      <c r="AA113" s="161">
        <v>41395</v>
      </c>
      <c r="AB113" s="143" t="s">
        <v>446</v>
      </c>
      <c r="AC113" s="143"/>
    </row>
    <row r="114" spans="1:29" ht="12.75" hidden="1">
      <c r="A114" s="157">
        <f t="shared" si="24"/>
      </c>
      <c r="B114" s="158" t="e">
        <f t="shared" si="26"/>
        <v>#VALUE!</v>
      </c>
      <c r="C114" s="147" t="e">
        <f t="shared" si="18"/>
        <v>#VALUE!</v>
      </c>
      <c r="D114" s="148">
        <f t="shared" si="25"/>
        <v>0</v>
      </c>
      <c r="E114" s="149">
        <f t="shared" si="19"/>
        <v>0</v>
      </c>
      <c r="F114" s="159"/>
      <c r="G114" s="159"/>
      <c r="H114" s="159"/>
      <c r="I114" s="160"/>
      <c r="J114" s="160"/>
      <c r="K114" s="160"/>
      <c r="L114" s="160"/>
      <c r="M114" s="160"/>
      <c r="N114" s="82"/>
      <c r="O114" s="82"/>
      <c r="P114" s="82"/>
      <c r="Q114" s="82"/>
      <c r="R114" s="42">
        <f t="shared" si="20"/>
        <v>0</v>
      </c>
      <c r="S114" s="42">
        <f t="shared" si="21"/>
        <v>0</v>
      </c>
      <c r="U114" s="154">
        <f t="shared" si="22"/>
        <v>0</v>
      </c>
      <c r="V114" s="155">
        <f t="shared" si="23"/>
        <v>0</v>
      </c>
      <c r="AA114" s="161">
        <v>41403</v>
      </c>
      <c r="AB114" s="143" t="s">
        <v>447</v>
      </c>
      <c r="AC114" s="143"/>
    </row>
    <row r="115" spans="1:29" ht="12.75" hidden="1">
      <c r="A115" s="157">
        <f t="shared" si="24"/>
      </c>
      <c r="B115" s="158" t="e">
        <f t="shared" si="26"/>
        <v>#VALUE!</v>
      </c>
      <c r="C115" s="147" t="e">
        <f t="shared" si="18"/>
        <v>#VALUE!</v>
      </c>
      <c r="D115" s="148">
        <f t="shared" si="25"/>
        <v>0</v>
      </c>
      <c r="E115" s="149">
        <f t="shared" si="19"/>
        <v>0</v>
      </c>
      <c r="F115" s="159"/>
      <c r="G115" s="159"/>
      <c r="H115" s="159"/>
      <c r="I115" s="160"/>
      <c r="J115" s="160"/>
      <c r="K115" s="160"/>
      <c r="L115" s="160"/>
      <c r="M115" s="160"/>
      <c r="N115" s="82"/>
      <c r="O115" s="82"/>
      <c r="P115" s="82"/>
      <c r="Q115" s="82"/>
      <c r="R115" s="42">
        <f t="shared" si="20"/>
        <v>0</v>
      </c>
      <c r="S115" s="42">
        <f t="shared" si="21"/>
        <v>0</v>
      </c>
      <c r="U115" s="154">
        <f t="shared" si="22"/>
        <v>0</v>
      </c>
      <c r="V115" s="155">
        <f t="shared" si="23"/>
        <v>0</v>
      </c>
      <c r="AA115" s="161">
        <v>41414</v>
      </c>
      <c r="AB115" s="143" t="s">
        <v>448</v>
      </c>
      <c r="AC115" s="143"/>
    </row>
    <row r="116" spans="1:29" ht="12.75" hidden="1">
      <c r="A116" s="157">
        <f t="shared" si="24"/>
      </c>
      <c r="B116" s="158" t="e">
        <f t="shared" si="26"/>
        <v>#VALUE!</v>
      </c>
      <c r="C116" s="147" t="e">
        <f t="shared" si="18"/>
        <v>#VALUE!</v>
      </c>
      <c r="D116" s="148">
        <f t="shared" si="25"/>
        <v>0</v>
      </c>
      <c r="E116" s="149">
        <f t="shared" si="19"/>
        <v>0</v>
      </c>
      <c r="F116" s="159"/>
      <c r="G116" s="159"/>
      <c r="H116" s="159"/>
      <c r="I116" s="160"/>
      <c r="J116" s="160"/>
      <c r="K116" s="160"/>
      <c r="L116" s="160"/>
      <c r="M116" s="160"/>
      <c r="N116" s="82"/>
      <c r="O116" s="82"/>
      <c r="P116" s="82"/>
      <c r="Q116" s="82"/>
      <c r="R116" s="42">
        <f t="shared" si="20"/>
        <v>0</v>
      </c>
      <c r="S116" s="42">
        <f t="shared" si="21"/>
        <v>0</v>
      </c>
      <c r="U116" s="154">
        <f t="shared" si="22"/>
        <v>0</v>
      </c>
      <c r="V116" s="155">
        <f t="shared" si="23"/>
        <v>0</v>
      </c>
      <c r="AA116" s="161">
        <v>41424</v>
      </c>
      <c r="AB116" s="143" t="s">
        <v>449</v>
      </c>
      <c r="AC116" s="143"/>
    </row>
    <row r="117" spans="1:29" ht="12.75" hidden="1">
      <c r="A117" s="157">
        <f t="shared" si="24"/>
      </c>
      <c r="B117" s="158" t="e">
        <f t="shared" si="26"/>
        <v>#VALUE!</v>
      </c>
      <c r="C117" s="147" t="e">
        <f t="shared" si="18"/>
        <v>#VALUE!</v>
      </c>
      <c r="D117" s="148">
        <f t="shared" si="25"/>
        <v>0</v>
      </c>
      <c r="E117" s="149">
        <f t="shared" si="19"/>
        <v>0</v>
      </c>
      <c r="F117" s="159"/>
      <c r="G117" s="159"/>
      <c r="H117" s="159"/>
      <c r="I117" s="160"/>
      <c r="J117" s="160"/>
      <c r="K117" s="160"/>
      <c r="L117" s="160"/>
      <c r="M117" s="160"/>
      <c r="N117" s="82"/>
      <c r="O117" s="82"/>
      <c r="P117" s="82"/>
      <c r="Q117" s="82"/>
      <c r="R117" s="42">
        <f t="shared" si="20"/>
        <v>0</v>
      </c>
      <c r="S117" s="42">
        <f t="shared" si="21"/>
        <v>0</v>
      </c>
      <c r="U117" s="154">
        <f t="shared" si="22"/>
        <v>0</v>
      </c>
      <c r="V117" s="155">
        <f t="shared" si="23"/>
        <v>0</v>
      </c>
      <c r="AA117" s="161">
        <v>41501</v>
      </c>
      <c r="AB117" s="143" t="s">
        <v>450</v>
      </c>
      <c r="AC117" s="143"/>
    </row>
    <row r="118" spans="1:29" ht="12.75" hidden="1">
      <c r="A118" s="157">
        <f t="shared" si="24"/>
      </c>
      <c r="B118" s="158" t="e">
        <f t="shared" si="26"/>
        <v>#VALUE!</v>
      </c>
      <c r="C118" s="147" t="e">
        <f t="shared" si="18"/>
        <v>#VALUE!</v>
      </c>
      <c r="D118" s="148">
        <f t="shared" si="25"/>
        <v>0</v>
      </c>
      <c r="E118" s="149">
        <f t="shared" si="19"/>
        <v>0</v>
      </c>
      <c r="F118" s="159"/>
      <c r="G118" s="159"/>
      <c r="H118" s="159"/>
      <c r="I118" s="160"/>
      <c r="J118" s="160"/>
      <c r="K118" s="160"/>
      <c r="L118" s="160"/>
      <c r="M118" s="160"/>
      <c r="N118" s="82"/>
      <c r="O118" s="82"/>
      <c r="P118" s="82"/>
      <c r="Q118" s="82"/>
      <c r="R118" s="42">
        <f t="shared" si="20"/>
        <v>0</v>
      </c>
      <c r="S118" s="42">
        <f t="shared" si="21"/>
        <v>0</v>
      </c>
      <c r="U118" s="154">
        <f t="shared" si="22"/>
        <v>0</v>
      </c>
      <c r="V118" s="155">
        <f t="shared" si="23"/>
        <v>0</v>
      </c>
      <c r="AA118" s="161">
        <v>41573</v>
      </c>
      <c r="AB118" s="143" t="s">
        <v>451</v>
      </c>
      <c r="AC118" s="143"/>
    </row>
    <row r="119" spans="1:29" ht="12.75" hidden="1">
      <c r="A119" s="157">
        <f t="shared" si="24"/>
      </c>
      <c r="B119" s="158" t="e">
        <f t="shared" si="26"/>
        <v>#VALUE!</v>
      </c>
      <c r="C119" s="147" t="e">
        <f t="shared" si="18"/>
        <v>#VALUE!</v>
      </c>
      <c r="D119" s="148">
        <f t="shared" si="25"/>
        <v>0</v>
      </c>
      <c r="E119" s="149">
        <f t="shared" si="19"/>
        <v>0</v>
      </c>
      <c r="F119" s="159"/>
      <c r="G119" s="159"/>
      <c r="H119" s="159"/>
      <c r="I119" s="160"/>
      <c r="J119" s="160"/>
      <c r="K119" s="160"/>
      <c r="L119" s="160"/>
      <c r="M119" s="160"/>
      <c r="N119" s="82"/>
      <c r="O119" s="82"/>
      <c r="P119" s="82"/>
      <c r="Q119" s="82"/>
      <c r="R119" s="42">
        <f t="shared" si="20"/>
        <v>0</v>
      </c>
      <c r="S119" s="42">
        <f t="shared" si="21"/>
        <v>0</v>
      </c>
      <c r="U119" s="154">
        <f t="shared" si="22"/>
        <v>0</v>
      </c>
      <c r="V119" s="155">
        <f t="shared" si="23"/>
        <v>0</v>
      </c>
      <c r="AA119" s="161">
        <v>41579</v>
      </c>
      <c r="AB119" s="143" t="s">
        <v>452</v>
      </c>
      <c r="AC119" s="143"/>
    </row>
    <row r="120" spans="1:29" ht="12.75" hidden="1">
      <c r="A120" s="157">
        <f t="shared" si="24"/>
      </c>
      <c r="B120" s="158" t="e">
        <f t="shared" si="26"/>
        <v>#VALUE!</v>
      </c>
      <c r="C120" s="147" t="e">
        <f t="shared" si="18"/>
        <v>#VALUE!</v>
      </c>
      <c r="D120" s="148">
        <f t="shared" si="25"/>
        <v>0</v>
      </c>
      <c r="E120" s="149">
        <f t="shared" si="19"/>
        <v>0</v>
      </c>
      <c r="F120" s="159"/>
      <c r="G120" s="159"/>
      <c r="H120" s="159"/>
      <c r="I120" s="160"/>
      <c r="J120" s="160"/>
      <c r="K120" s="160"/>
      <c r="L120" s="160"/>
      <c r="M120" s="160"/>
      <c r="N120" s="82"/>
      <c r="O120" s="82"/>
      <c r="P120" s="82"/>
      <c r="Q120" s="82"/>
      <c r="R120" s="42">
        <f t="shared" si="20"/>
        <v>0</v>
      </c>
      <c r="S120" s="42">
        <f t="shared" si="21"/>
        <v>0</v>
      </c>
      <c r="U120" s="154">
        <f t="shared" si="22"/>
        <v>0</v>
      </c>
      <c r="V120" s="155">
        <f t="shared" si="23"/>
        <v>0</v>
      </c>
      <c r="AA120" s="161">
        <v>41616</v>
      </c>
      <c r="AB120" s="143" t="s">
        <v>453</v>
      </c>
      <c r="AC120" s="143"/>
    </row>
    <row r="121" spans="1:29" ht="12.75" hidden="1">
      <c r="A121" s="157">
        <f t="shared" si="24"/>
      </c>
      <c r="B121" s="158" t="e">
        <f t="shared" si="26"/>
        <v>#VALUE!</v>
      </c>
      <c r="C121" s="147" t="e">
        <f t="shared" si="18"/>
        <v>#VALUE!</v>
      </c>
      <c r="D121" s="148">
        <f t="shared" si="25"/>
        <v>0</v>
      </c>
      <c r="E121" s="149">
        <f t="shared" si="19"/>
        <v>0</v>
      </c>
      <c r="F121" s="159"/>
      <c r="G121" s="159"/>
      <c r="H121" s="159"/>
      <c r="I121" s="160"/>
      <c r="J121" s="160"/>
      <c r="K121" s="160"/>
      <c r="L121" s="160"/>
      <c r="M121" s="160"/>
      <c r="N121" s="82"/>
      <c r="O121" s="82"/>
      <c r="P121" s="82"/>
      <c r="Q121" s="82"/>
      <c r="R121" s="42">
        <f t="shared" si="20"/>
        <v>0</v>
      </c>
      <c r="S121" s="42">
        <f t="shared" si="21"/>
        <v>0</v>
      </c>
      <c r="U121" s="154">
        <f t="shared" si="22"/>
        <v>0</v>
      </c>
      <c r="V121" s="155">
        <f t="shared" si="23"/>
        <v>0</v>
      </c>
      <c r="AA121" s="161">
        <v>41632</v>
      </c>
      <c r="AB121" s="143" t="s">
        <v>454</v>
      </c>
      <c r="AC121" s="143"/>
    </row>
    <row r="122" spans="1:29" ht="12.75" hidden="1">
      <c r="A122" s="157">
        <f t="shared" si="24"/>
      </c>
      <c r="B122" s="158" t="e">
        <f t="shared" si="26"/>
        <v>#VALUE!</v>
      </c>
      <c r="C122" s="147" t="e">
        <f t="shared" si="18"/>
        <v>#VALUE!</v>
      </c>
      <c r="D122" s="148">
        <f t="shared" si="25"/>
        <v>0</v>
      </c>
      <c r="E122" s="149">
        <f t="shared" si="19"/>
        <v>0</v>
      </c>
      <c r="F122" s="159"/>
      <c r="G122" s="159"/>
      <c r="H122" s="159"/>
      <c r="I122" s="160"/>
      <c r="J122" s="160"/>
      <c r="K122" s="160"/>
      <c r="L122" s="160"/>
      <c r="M122" s="160"/>
      <c r="N122" s="82"/>
      <c r="O122" s="82"/>
      <c r="P122" s="82"/>
      <c r="Q122" s="82"/>
      <c r="R122" s="42">
        <f t="shared" si="20"/>
        <v>0</v>
      </c>
      <c r="S122" s="42">
        <f t="shared" si="21"/>
        <v>0</v>
      </c>
      <c r="U122" s="154">
        <f t="shared" si="22"/>
        <v>0</v>
      </c>
      <c r="V122" s="155">
        <f t="shared" si="23"/>
        <v>0</v>
      </c>
      <c r="AA122" s="161">
        <v>41633</v>
      </c>
      <c r="AB122" s="143" t="s">
        <v>455</v>
      </c>
      <c r="AC122" s="143"/>
    </row>
    <row r="123" spans="1:29" ht="12.75" hidden="1">
      <c r="A123" s="157">
        <f t="shared" si="24"/>
      </c>
      <c r="B123" s="158" t="e">
        <f t="shared" si="26"/>
        <v>#VALUE!</v>
      </c>
      <c r="C123" s="147" t="e">
        <f t="shared" si="18"/>
        <v>#VALUE!</v>
      </c>
      <c r="D123" s="148">
        <f t="shared" si="25"/>
        <v>0</v>
      </c>
      <c r="E123" s="149">
        <f t="shared" si="19"/>
        <v>0</v>
      </c>
      <c r="F123" s="159"/>
      <c r="G123" s="159"/>
      <c r="H123" s="159"/>
      <c r="I123" s="160"/>
      <c r="J123" s="160"/>
      <c r="K123" s="160"/>
      <c r="L123" s="160"/>
      <c r="M123" s="160"/>
      <c r="N123" s="82"/>
      <c r="O123" s="82"/>
      <c r="P123" s="82"/>
      <c r="Q123" s="82"/>
      <c r="R123" s="42">
        <f t="shared" si="20"/>
        <v>0</v>
      </c>
      <c r="S123" s="42">
        <f t="shared" si="21"/>
        <v>0</v>
      </c>
      <c r="U123" s="154">
        <f t="shared" si="22"/>
        <v>0</v>
      </c>
      <c r="V123" s="155">
        <f t="shared" si="23"/>
        <v>0</v>
      </c>
      <c r="AA123" s="161">
        <v>41634</v>
      </c>
      <c r="AB123" s="143" t="s">
        <v>456</v>
      </c>
      <c r="AC123" s="143"/>
    </row>
    <row r="124" spans="1:29" ht="12.75" hidden="1">
      <c r="A124" s="157">
        <f t="shared" si="24"/>
      </c>
      <c r="B124" s="158" t="e">
        <f t="shared" si="26"/>
        <v>#VALUE!</v>
      </c>
      <c r="C124" s="147" t="e">
        <f t="shared" si="18"/>
        <v>#VALUE!</v>
      </c>
      <c r="D124" s="148">
        <f t="shared" si="25"/>
        <v>0</v>
      </c>
      <c r="E124" s="149">
        <f t="shared" si="19"/>
        <v>0</v>
      </c>
      <c r="F124" s="159"/>
      <c r="G124" s="159"/>
      <c r="H124" s="159"/>
      <c r="I124" s="160"/>
      <c r="J124" s="160"/>
      <c r="K124" s="160"/>
      <c r="L124" s="160"/>
      <c r="M124" s="160"/>
      <c r="N124" s="82"/>
      <c r="O124" s="82"/>
      <c r="P124" s="82"/>
      <c r="Q124" s="82"/>
      <c r="R124" s="42">
        <f t="shared" si="20"/>
        <v>0</v>
      </c>
      <c r="S124" s="42">
        <f t="shared" si="21"/>
        <v>0</v>
      </c>
      <c r="U124" s="154">
        <f t="shared" si="22"/>
        <v>0</v>
      </c>
      <c r="V124" s="155">
        <f t="shared" si="23"/>
        <v>0</v>
      </c>
      <c r="AA124" s="161">
        <v>41639</v>
      </c>
      <c r="AB124" s="143" t="s">
        <v>454</v>
      </c>
      <c r="AC124" s="143"/>
    </row>
    <row r="125" spans="1:29" ht="12.75" hidden="1">
      <c r="A125" s="157">
        <f t="shared" si="24"/>
      </c>
      <c r="B125" s="158" t="e">
        <f t="shared" si="26"/>
        <v>#VALUE!</v>
      </c>
      <c r="C125" s="147" t="e">
        <f t="shared" si="18"/>
        <v>#VALUE!</v>
      </c>
      <c r="D125" s="148">
        <f t="shared" si="25"/>
        <v>0</v>
      </c>
      <c r="E125" s="149">
        <f t="shared" si="19"/>
        <v>0</v>
      </c>
      <c r="F125" s="159"/>
      <c r="G125" s="159"/>
      <c r="H125" s="159"/>
      <c r="I125" s="160"/>
      <c r="J125" s="160"/>
      <c r="K125" s="160"/>
      <c r="L125" s="160"/>
      <c r="M125" s="160"/>
      <c r="N125" s="82"/>
      <c r="O125" s="82"/>
      <c r="P125" s="82"/>
      <c r="Q125" s="82"/>
      <c r="R125" s="42">
        <f t="shared" si="20"/>
        <v>0</v>
      </c>
      <c r="S125" s="42">
        <f t="shared" si="21"/>
        <v>0</v>
      </c>
      <c r="U125" s="154">
        <f t="shared" si="22"/>
        <v>0</v>
      </c>
      <c r="V125" s="155">
        <f t="shared" si="23"/>
        <v>0</v>
      </c>
      <c r="AA125" s="156" t="s">
        <v>459</v>
      </c>
      <c r="AB125" s="143"/>
      <c r="AC125" s="143"/>
    </row>
    <row r="126" spans="1:29" ht="12.75" hidden="1">
      <c r="A126" s="157">
        <f t="shared" si="24"/>
      </c>
      <c r="B126" s="158" t="e">
        <f t="shared" si="26"/>
        <v>#VALUE!</v>
      </c>
      <c r="C126" s="147" t="e">
        <f t="shared" si="18"/>
        <v>#VALUE!</v>
      </c>
      <c r="D126" s="148">
        <f t="shared" si="25"/>
        <v>0</v>
      </c>
      <c r="E126" s="149">
        <f t="shared" si="19"/>
        <v>0</v>
      </c>
      <c r="F126" s="159"/>
      <c r="G126" s="159"/>
      <c r="H126" s="159"/>
      <c r="I126" s="160"/>
      <c r="J126" s="160"/>
      <c r="K126" s="160"/>
      <c r="L126" s="160"/>
      <c r="M126" s="160"/>
      <c r="N126" s="82"/>
      <c r="O126" s="82"/>
      <c r="P126" s="82"/>
      <c r="Q126" s="82"/>
      <c r="R126" s="42">
        <f t="shared" si="20"/>
        <v>0</v>
      </c>
      <c r="S126" s="42">
        <f t="shared" si="21"/>
        <v>0</v>
      </c>
      <c r="U126" s="154">
        <f t="shared" si="22"/>
        <v>0</v>
      </c>
      <c r="V126" s="155">
        <f t="shared" si="23"/>
        <v>0</v>
      </c>
      <c r="AA126" s="161">
        <v>41640</v>
      </c>
      <c r="AB126" s="143" t="s">
        <v>443</v>
      </c>
      <c r="AC126" s="143"/>
    </row>
    <row r="127" spans="1:29" ht="12.75" hidden="1">
      <c r="A127" s="157">
        <f t="shared" si="24"/>
      </c>
      <c r="B127" s="158" t="e">
        <f t="shared" si="26"/>
        <v>#VALUE!</v>
      </c>
      <c r="C127" s="147" t="e">
        <f t="shared" si="18"/>
        <v>#VALUE!</v>
      </c>
      <c r="D127" s="148">
        <f t="shared" si="25"/>
        <v>0</v>
      </c>
      <c r="E127" s="149">
        <f t="shared" si="19"/>
        <v>0</v>
      </c>
      <c r="F127" s="159"/>
      <c r="G127" s="159"/>
      <c r="H127" s="159"/>
      <c r="I127" s="160"/>
      <c r="J127" s="160"/>
      <c r="K127" s="160"/>
      <c r="L127" s="160"/>
      <c r="M127" s="160"/>
      <c r="N127" s="82"/>
      <c r="O127" s="82"/>
      <c r="P127" s="82"/>
      <c r="Q127" s="82"/>
      <c r="R127" s="42">
        <f t="shared" si="20"/>
        <v>0</v>
      </c>
      <c r="S127" s="42">
        <f t="shared" si="21"/>
        <v>0</v>
      </c>
      <c r="U127" s="154">
        <f t="shared" si="22"/>
        <v>0</v>
      </c>
      <c r="V127" s="155">
        <f t="shared" si="23"/>
        <v>0</v>
      </c>
      <c r="AA127" s="161">
        <v>41645</v>
      </c>
      <c r="AB127" s="143" t="s">
        <v>444</v>
      </c>
      <c r="AC127" s="143"/>
    </row>
    <row r="128" spans="1:29" ht="12.75" hidden="1">
      <c r="A128" s="157">
        <f t="shared" si="24"/>
      </c>
      <c r="B128" s="158" t="e">
        <f t="shared" si="26"/>
        <v>#VALUE!</v>
      </c>
      <c r="C128" s="147" t="e">
        <f t="shared" si="18"/>
        <v>#VALUE!</v>
      </c>
      <c r="D128" s="148">
        <f t="shared" si="25"/>
        <v>0</v>
      </c>
      <c r="E128" s="149">
        <f t="shared" si="19"/>
        <v>0</v>
      </c>
      <c r="F128" s="159"/>
      <c r="G128" s="159"/>
      <c r="H128" s="159"/>
      <c r="I128" s="160"/>
      <c r="J128" s="160"/>
      <c r="K128" s="160"/>
      <c r="L128" s="160"/>
      <c r="M128" s="160"/>
      <c r="N128" s="82"/>
      <c r="O128" s="82"/>
      <c r="P128" s="82"/>
      <c r="Q128" s="82"/>
      <c r="R128" s="42">
        <f t="shared" si="20"/>
        <v>0</v>
      </c>
      <c r="S128" s="42">
        <f t="shared" si="21"/>
        <v>0</v>
      </c>
      <c r="U128" s="154">
        <f t="shared" si="22"/>
        <v>0</v>
      </c>
      <c r="V128" s="155">
        <f t="shared" si="23"/>
        <v>0</v>
      </c>
      <c r="AA128" s="161">
        <v>41750</v>
      </c>
      <c r="AB128" s="143" t="s">
        <v>445</v>
      </c>
      <c r="AC128" s="143"/>
    </row>
    <row r="129" spans="1:29" ht="12.75" hidden="1">
      <c r="A129" s="157">
        <f t="shared" si="24"/>
      </c>
      <c r="B129" s="158" t="e">
        <f t="shared" si="26"/>
        <v>#VALUE!</v>
      </c>
      <c r="C129" s="147" t="e">
        <f t="shared" si="18"/>
        <v>#VALUE!</v>
      </c>
      <c r="D129" s="148">
        <f t="shared" si="25"/>
        <v>0</v>
      </c>
      <c r="E129" s="149">
        <f t="shared" si="19"/>
        <v>0</v>
      </c>
      <c r="F129" s="159"/>
      <c r="G129" s="159"/>
      <c r="H129" s="159"/>
      <c r="I129" s="160"/>
      <c r="J129" s="160"/>
      <c r="K129" s="160"/>
      <c r="L129" s="160"/>
      <c r="M129" s="160"/>
      <c r="N129" s="82"/>
      <c r="O129" s="82"/>
      <c r="P129" s="82"/>
      <c r="Q129" s="82"/>
      <c r="R129" s="42">
        <f t="shared" si="20"/>
        <v>0</v>
      </c>
      <c r="S129" s="42">
        <f t="shared" si="21"/>
        <v>0</v>
      </c>
      <c r="U129" s="154">
        <f t="shared" si="22"/>
        <v>0</v>
      </c>
      <c r="V129" s="155">
        <f t="shared" si="23"/>
        <v>0</v>
      </c>
      <c r="AA129" s="161">
        <v>41760</v>
      </c>
      <c r="AB129" s="143" t="s">
        <v>446</v>
      </c>
      <c r="AC129" s="143"/>
    </row>
    <row r="130" spans="1:29" ht="12.75" hidden="1">
      <c r="A130" s="157">
        <f t="shared" si="24"/>
      </c>
      <c r="B130" s="158" t="e">
        <f t="shared" si="26"/>
        <v>#VALUE!</v>
      </c>
      <c r="C130" s="147" t="e">
        <f t="shared" si="18"/>
        <v>#VALUE!</v>
      </c>
      <c r="D130" s="148">
        <f t="shared" si="25"/>
        <v>0</v>
      </c>
      <c r="E130" s="149">
        <f t="shared" si="19"/>
        <v>0</v>
      </c>
      <c r="F130" s="159"/>
      <c r="G130" s="159"/>
      <c r="H130" s="159"/>
      <c r="I130" s="160"/>
      <c r="J130" s="160"/>
      <c r="K130" s="160"/>
      <c r="L130" s="160"/>
      <c r="M130" s="160"/>
      <c r="N130" s="82"/>
      <c r="O130" s="82"/>
      <c r="P130" s="82"/>
      <c r="Q130" s="82"/>
      <c r="R130" s="42">
        <f t="shared" si="20"/>
        <v>0</v>
      </c>
      <c r="S130" s="42">
        <f t="shared" si="21"/>
        <v>0</v>
      </c>
      <c r="U130" s="154">
        <f t="shared" si="22"/>
        <v>0</v>
      </c>
      <c r="V130" s="155">
        <f t="shared" si="23"/>
        <v>0</v>
      </c>
      <c r="AA130" s="161">
        <v>41788</v>
      </c>
      <c r="AB130" s="143" t="s">
        <v>447</v>
      </c>
      <c r="AC130" s="143"/>
    </row>
    <row r="131" spans="1:29" ht="12.75" hidden="1">
      <c r="A131" s="157">
        <f t="shared" si="24"/>
      </c>
      <c r="B131" s="158" t="e">
        <f t="shared" si="26"/>
        <v>#VALUE!</v>
      </c>
      <c r="C131" s="147" t="e">
        <f t="shared" si="18"/>
        <v>#VALUE!</v>
      </c>
      <c r="D131" s="148">
        <f t="shared" si="25"/>
        <v>0</v>
      </c>
      <c r="E131" s="149">
        <f t="shared" si="19"/>
        <v>0</v>
      </c>
      <c r="F131" s="159"/>
      <c r="G131" s="159"/>
      <c r="H131" s="159"/>
      <c r="I131" s="160"/>
      <c r="J131" s="160"/>
      <c r="K131" s="160"/>
      <c r="L131" s="160"/>
      <c r="M131" s="160"/>
      <c r="N131" s="82"/>
      <c r="O131" s="82"/>
      <c r="P131" s="82"/>
      <c r="Q131" s="82"/>
      <c r="R131" s="42">
        <f t="shared" si="20"/>
        <v>0</v>
      </c>
      <c r="S131" s="42">
        <f t="shared" si="21"/>
        <v>0</v>
      </c>
      <c r="U131" s="154">
        <f t="shared" si="22"/>
        <v>0</v>
      </c>
      <c r="V131" s="155">
        <f t="shared" si="23"/>
        <v>0</v>
      </c>
      <c r="AA131" s="161">
        <v>41799</v>
      </c>
      <c r="AB131" s="143" t="s">
        <v>448</v>
      </c>
      <c r="AC131" s="143"/>
    </row>
    <row r="132" spans="1:29" ht="12.75" hidden="1">
      <c r="A132" s="157">
        <f t="shared" si="24"/>
      </c>
      <c r="B132" s="158" t="e">
        <f t="shared" si="26"/>
        <v>#VALUE!</v>
      </c>
      <c r="C132" s="147" t="e">
        <f t="shared" si="18"/>
        <v>#VALUE!</v>
      </c>
      <c r="D132" s="148">
        <f t="shared" si="25"/>
        <v>0</v>
      </c>
      <c r="E132" s="149">
        <f t="shared" si="19"/>
        <v>0</v>
      </c>
      <c r="F132" s="159"/>
      <c r="G132" s="159"/>
      <c r="H132" s="159"/>
      <c r="I132" s="160"/>
      <c r="J132" s="160"/>
      <c r="K132" s="160"/>
      <c r="L132" s="160"/>
      <c r="M132" s="160"/>
      <c r="N132" s="82"/>
      <c r="O132" s="82"/>
      <c r="P132" s="82"/>
      <c r="Q132" s="82"/>
      <c r="R132" s="42">
        <f t="shared" si="20"/>
        <v>0</v>
      </c>
      <c r="S132" s="42">
        <f t="shared" si="21"/>
        <v>0</v>
      </c>
      <c r="U132" s="154">
        <f t="shared" si="22"/>
        <v>0</v>
      </c>
      <c r="V132" s="155">
        <f t="shared" si="23"/>
        <v>0</v>
      </c>
      <c r="AA132" s="161">
        <v>41809</v>
      </c>
      <c r="AB132" s="143" t="s">
        <v>449</v>
      </c>
      <c r="AC132" s="143"/>
    </row>
    <row r="133" spans="1:29" ht="12.75" hidden="1">
      <c r="A133" s="157">
        <f t="shared" si="24"/>
      </c>
      <c r="B133" s="158" t="e">
        <f t="shared" si="26"/>
        <v>#VALUE!</v>
      </c>
      <c r="C133" s="147" t="e">
        <f t="shared" si="18"/>
        <v>#VALUE!</v>
      </c>
      <c r="D133" s="148">
        <f t="shared" si="25"/>
        <v>0</v>
      </c>
      <c r="E133" s="149">
        <f t="shared" si="19"/>
        <v>0</v>
      </c>
      <c r="F133" s="159"/>
      <c r="G133" s="159"/>
      <c r="H133" s="159"/>
      <c r="I133" s="160"/>
      <c r="J133" s="160"/>
      <c r="K133" s="160"/>
      <c r="L133" s="160"/>
      <c r="M133" s="160"/>
      <c r="N133" s="82"/>
      <c r="O133" s="82"/>
      <c r="P133" s="82"/>
      <c r="Q133" s="82"/>
      <c r="R133" s="42">
        <f t="shared" si="20"/>
        <v>0</v>
      </c>
      <c r="S133" s="42">
        <f t="shared" si="21"/>
        <v>0</v>
      </c>
      <c r="U133" s="154">
        <f t="shared" si="22"/>
        <v>0</v>
      </c>
      <c r="V133" s="155">
        <f t="shared" si="23"/>
        <v>0</v>
      </c>
      <c r="AA133" s="161">
        <v>41866</v>
      </c>
      <c r="AB133" s="143" t="s">
        <v>450</v>
      </c>
      <c r="AC133" s="143"/>
    </row>
    <row r="134" spans="1:29" ht="12.75" hidden="1">
      <c r="A134" s="157">
        <f t="shared" si="24"/>
      </c>
      <c r="B134" s="158" t="e">
        <f t="shared" si="26"/>
        <v>#VALUE!</v>
      </c>
      <c r="C134" s="147" t="e">
        <f t="shared" si="18"/>
        <v>#VALUE!</v>
      </c>
      <c r="D134" s="148">
        <f t="shared" si="25"/>
        <v>0</v>
      </c>
      <c r="E134" s="149">
        <f t="shared" si="19"/>
        <v>0</v>
      </c>
      <c r="F134" s="159"/>
      <c r="G134" s="159"/>
      <c r="H134" s="159"/>
      <c r="I134" s="160"/>
      <c r="J134" s="160"/>
      <c r="K134" s="160"/>
      <c r="L134" s="160"/>
      <c r="M134" s="160"/>
      <c r="N134" s="82"/>
      <c r="O134" s="82"/>
      <c r="P134" s="82"/>
      <c r="Q134" s="82"/>
      <c r="R134" s="42">
        <f t="shared" si="20"/>
        <v>0</v>
      </c>
      <c r="S134" s="42">
        <f t="shared" si="21"/>
        <v>0</v>
      </c>
      <c r="U134" s="154">
        <f t="shared" si="22"/>
        <v>0</v>
      </c>
      <c r="V134" s="155">
        <f t="shared" si="23"/>
        <v>0</v>
      </c>
      <c r="AA134" s="161">
        <v>41938</v>
      </c>
      <c r="AB134" s="143" t="s">
        <v>451</v>
      </c>
      <c r="AC134" s="143"/>
    </row>
    <row r="135" spans="1:29" ht="12.75" hidden="1">
      <c r="A135" s="157">
        <f t="shared" si="24"/>
      </c>
      <c r="B135" s="158" t="e">
        <f t="shared" si="26"/>
        <v>#VALUE!</v>
      </c>
      <c r="C135" s="147" t="e">
        <f t="shared" si="18"/>
        <v>#VALUE!</v>
      </c>
      <c r="D135" s="148">
        <f t="shared" si="25"/>
        <v>0</v>
      </c>
      <c r="E135" s="149">
        <f t="shared" si="19"/>
        <v>0</v>
      </c>
      <c r="F135" s="159"/>
      <c r="G135" s="159"/>
      <c r="H135" s="159"/>
      <c r="I135" s="160"/>
      <c r="J135" s="160"/>
      <c r="K135" s="160"/>
      <c r="L135" s="160"/>
      <c r="M135" s="160"/>
      <c r="N135" s="82"/>
      <c r="O135" s="82"/>
      <c r="P135" s="82"/>
      <c r="Q135" s="82"/>
      <c r="R135" s="42">
        <f t="shared" si="20"/>
        <v>0</v>
      </c>
      <c r="S135" s="42">
        <f t="shared" si="21"/>
        <v>0</v>
      </c>
      <c r="U135" s="154">
        <f t="shared" si="22"/>
        <v>0</v>
      </c>
      <c r="V135" s="155">
        <f t="shared" si="23"/>
        <v>0</v>
      </c>
      <c r="AA135" s="161">
        <v>41944</v>
      </c>
      <c r="AB135" s="143" t="s">
        <v>452</v>
      </c>
      <c r="AC135" s="143"/>
    </row>
    <row r="136" spans="1:29" ht="12.75" hidden="1">
      <c r="A136" s="157">
        <f t="shared" si="24"/>
      </c>
      <c r="B136" s="158" t="e">
        <f t="shared" si="26"/>
        <v>#VALUE!</v>
      </c>
      <c r="C136" s="147" t="e">
        <f t="shared" si="18"/>
        <v>#VALUE!</v>
      </c>
      <c r="D136" s="148">
        <f t="shared" si="25"/>
        <v>0</v>
      </c>
      <c r="E136" s="149">
        <f t="shared" si="19"/>
        <v>0</v>
      </c>
      <c r="F136" s="159"/>
      <c r="G136" s="159"/>
      <c r="H136" s="159"/>
      <c r="I136" s="160"/>
      <c r="J136" s="160"/>
      <c r="K136" s="160"/>
      <c r="L136" s="160"/>
      <c r="M136" s="160"/>
      <c r="N136" s="82"/>
      <c r="O136" s="82"/>
      <c r="P136" s="82"/>
      <c r="Q136" s="82"/>
      <c r="R136" s="42">
        <f t="shared" si="20"/>
        <v>0</v>
      </c>
      <c r="S136" s="42">
        <f t="shared" si="21"/>
        <v>0</v>
      </c>
      <c r="U136" s="154">
        <f t="shared" si="22"/>
        <v>0</v>
      </c>
      <c r="V136" s="155">
        <f t="shared" si="23"/>
        <v>0</v>
      </c>
      <c r="AA136" s="161">
        <v>41981</v>
      </c>
      <c r="AB136" s="143" t="s">
        <v>453</v>
      </c>
      <c r="AC136" s="143"/>
    </row>
    <row r="137" spans="1:29" ht="12.75" hidden="1">
      <c r="A137" s="157">
        <f t="shared" si="24"/>
      </c>
      <c r="B137" s="158" t="e">
        <f t="shared" si="26"/>
        <v>#VALUE!</v>
      </c>
      <c r="C137" s="147" t="e">
        <f t="shared" si="18"/>
        <v>#VALUE!</v>
      </c>
      <c r="D137" s="148">
        <f t="shared" si="25"/>
        <v>0</v>
      </c>
      <c r="E137" s="149">
        <f t="shared" si="19"/>
        <v>0</v>
      </c>
      <c r="F137" s="159"/>
      <c r="G137" s="159"/>
      <c r="H137" s="159"/>
      <c r="I137" s="160"/>
      <c r="J137" s="160"/>
      <c r="K137" s="160"/>
      <c r="L137" s="160"/>
      <c r="M137" s="160"/>
      <c r="N137" s="82"/>
      <c r="O137" s="82"/>
      <c r="P137" s="82"/>
      <c r="Q137" s="82"/>
      <c r="R137" s="42">
        <f t="shared" si="20"/>
        <v>0</v>
      </c>
      <c r="S137" s="42">
        <f t="shared" si="21"/>
        <v>0</v>
      </c>
      <c r="U137" s="154">
        <f t="shared" si="22"/>
        <v>0</v>
      </c>
      <c r="V137" s="155">
        <f t="shared" si="23"/>
        <v>0</v>
      </c>
      <c r="AA137" s="161">
        <v>41997</v>
      </c>
      <c r="AB137" s="143" t="s">
        <v>454</v>
      </c>
      <c r="AC137" s="143"/>
    </row>
    <row r="138" spans="1:29" ht="12.75" hidden="1">
      <c r="A138" s="157">
        <f t="shared" si="24"/>
      </c>
      <c r="B138" s="158" t="e">
        <f t="shared" si="26"/>
        <v>#VALUE!</v>
      </c>
      <c r="C138" s="147" t="e">
        <f t="shared" si="18"/>
        <v>#VALUE!</v>
      </c>
      <c r="D138" s="148">
        <f t="shared" si="25"/>
        <v>0</v>
      </c>
      <c r="E138" s="149">
        <f t="shared" si="19"/>
        <v>0</v>
      </c>
      <c r="F138" s="159"/>
      <c r="G138" s="159"/>
      <c r="H138" s="159"/>
      <c r="I138" s="160"/>
      <c r="J138" s="160"/>
      <c r="K138" s="160"/>
      <c r="L138" s="160"/>
      <c r="M138" s="160"/>
      <c r="N138" s="82"/>
      <c r="O138" s="82"/>
      <c r="P138" s="82"/>
      <c r="Q138" s="82"/>
      <c r="R138" s="42">
        <f t="shared" si="20"/>
        <v>0</v>
      </c>
      <c r="S138" s="42">
        <f t="shared" si="21"/>
        <v>0</v>
      </c>
      <c r="U138" s="154">
        <f t="shared" si="22"/>
        <v>0</v>
      </c>
      <c r="V138" s="155">
        <f t="shared" si="23"/>
        <v>0</v>
      </c>
      <c r="AA138" s="161">
        <v>41998</v>
      </c>
      <c r="AB138" s="143" t="s">
        <v>455</v>
      </c>
      <c r="AC138" s="143"/>
    </row>
    <row r="139" spans="1:29" ht="12.75" hidden="1">
      <c r="A139" s="157">
        <f t="shared" si="24"/>
      </c>
      <c r="B139" s="158" t="e">
        <f t="shared" si="26"/>
        <v>#VALUE!</v>
      </c>
      <c r="C139" s="147" t="e">
        <f t="shared" si="18"/>
        <v>#VALUE!</v>
      </c>
      <c r="D139" s="148">
        <f t="shared" si="25"/>
        <v>0</v>
      </c>
      <c r="E139" s="149">
        <f t="shared" si="19"/>
        <v>0</v>
      </c>
      <c r="F139" s="159"/>
      <c r="G139" s="159"/>
      <c r="H139" s="159"/>
      <c r="I139" s="160"/>
      <c r="J139" s="160"/>
      <c r="K139" s="160"/>
      <c r="L139" s="160"/>
      <c r="M139" s="160"/>
      <c r="N139" s="82"/>
      <c r="O139" s="82"/>
      <c r="P139" s="82"/>
      <c r="Q139" s="82"/>
      <c r="R139" s="42">
        <f t="shared" si="20"/>
        <v>0</v>
      </c>
      <c r="S139" s="42">
        <f t="shared" si="21"/>
        <v>0</v>
      </c>
      <c r="U139" s="154">
        <f t="shared" si="22"/>
        <v>0</v>
      </c>
      <c r="V139" s="155">
        <f t="shared" si="23"/>
        <v>0</v>
      </c>
      <c r="AA139" s="161">
        <v>41999</v>
      </c>
      <c r="AB139" s="143" t="s">
        <v>456</v>
      </c>
      <c r="AC139" s="143"/>
    </row>
    <row r="140" spans="1:29" ht="12.75" hidden="1">
      <c r="A140" s="157">
        <f t="shared" si="24"/>
      </c>
      <c r="B140" s="158" t="e">
        <f t="shared" si="26"/>
        <v>#VALUE!</v>
      </c>
      <c r="C140" s="147" t="e">
        <f t="shared" si="18"/>
        <v>#VALUE!</v>
      </c>
      <c r="D140" s="148">
        <f t="shared" si="25"/>
        <v>0</v>
      </c>
      <c r="E140" s="149">
        <f t="shared" si="19"/>
        <v>0</v>
      </c>
      <c r="F140" s="159"/>
      <c r="G140" s="159"/>
      <c r="H140" s="159"/>
      <c r="I140" s="160"/>
      <c r="J140" s="160"/>
      <c r="K140" s="160"/>
      <c r="L140" s="160"/>
      <c r="M140" s="160"/>
      <c r="N140" s="82"/>
      <c r="O140" s="82"/>
      <c r="P140" s="82"/>
      <c r="Q140" s="82"/>
      <c r="R140" s="42">
        <f t="shared" si="20"/>
        <v>0</v>
      </c>
      <c r="S140" s="42">
        <f t="shared" si="21"/>
        <v>0</v>
      </c>
      <c r="U140" s="154">
        <f t="shared" si="22"/>
        <v>0</v>
      </c>
      <c r="V140" s="155">
        <f t="shared" si="23"/>
        <v>0</v>
      </c>
      <c r="AA140" s="161">
        <v>42004</v>
      </c>
      <c r="AB140" s="143" t="s">
        <v>454</v>
      </c>
      <c r="AC140" s="143"/>
    </row>
    <row r="141" spans="1:29" ht="12.75" hidden="1">
      <c r="A141" s="157">
        <f t="shared" si="24"/>
      </c>
      <c r="B141" s="158" t="e">
        <f t="shared" si="26"/>
        <v>#VALUE!</v>
      </c>
      <c r="C141" s="147" t="e">
        <f aca="true" t="shared" si="27" ref="C141:C172">IF(G$24="ja",7-WEEKDAY(B141,2)+B141,MIN(B141+7-WEEKDAY(B141,2),G$35))</f>
        <v>#VALUE!</v>
      </c>
      <c r="D141" s="148">
        <f t="shared" si="25"/>
        <v>0</v>
      </c>
      <c r="E141" s="149">
        <f t="shared" si="19"/>
        <v>0</v>
      </c>
      <c r="F141" s="159"/>
      <c r="G141" s="159"/>
      <c r="H141" s="159"/>
      <c r="I141" s="160"/>
      <c r="J141" s="160"/>
      <c r="K141" s="160"/>
      <c r="L141" s="160"/>
      <c r="M141" s="160"/>
      <c r="N141" s="82"/>
      <c r="O141" s="82"/>
      <c r="P141" s="82"/>
      <c r="Q141" s="82"/>
      <c r="R141" s="42">
        <f aca="true" t="shared" si="28" ref="R141:R172">IF(OR(U141-0&gt;G$35,U141-0&lt;C$35),0,IF(C$27="ja",1,IF(AND(D$27="ja",U141=G$35),1,0)))+IF(OR(U141-1&gt;G$35,U141-1&lt;C$35),0,IF(B$27="ja",1,0))+IF(OR(U141-2&gt;G$35,U141-2&lt;C$35),0,1)+IF(OR(U141-3&gt;G$35,U141-3&lt;C$35),0,1)+IF(OR(U141-4&gt;G$35,U141-4&lt;C$35),0,1)+IF(OR(U141-5&gt;G$35,U141-5&lt;C$35),0,1)+IF(OR(U141-6&gt;G$35,U141-6&lt;C$35),0,1)</f>
        <v>0</v>
      </c>
      <c r="S141" s="42">
        <f aca="true" t="shared" si="29" ref="S141:S172">IF(ISERROR(C141),0,V141)</f>
        <v>0</v>
      </c>
      <c r="U141" s="154">
        <f aca="true" t="shared" si="30" ref="U141:U172">IF(ISERROR(7-WEEKDAY(C141,2)+C141),0,7-WEEKDAY(C141,2)+C141)</f>
        <v>0</v>
      </c>
      <c r="V141" s="155">
        <f aca="true" t="shared" si="31" ref="V141:V172">IF(ISERROR(VLOOKUP(C141,Para_Feiertage,1,FALSE)),0,IF(WEEKDAY(C141,2)=7,0,IF(AND(C$37="nein",WEEKDAY(C141,2)=6),0,1)))+IF(ISERROR(VLOOKUP(C141-1,Para_Feiertage,1,FALSE)),0,IF(WEEKDAY(C141-1,2)=7,0,IF(AND(C$37="nein",WEEKDAY(C141-1,2)=6),0,1)))+IF(ISERROR(VLOOKUP(C141-2,Para_Feiertage,1,FALSE)),0,IF(WEEKDAY(C141-2,2)=7,0,IF(AND(C$37="nein",WEEKDAY(C141-2,2)=6),0,1)))+IF(ISERROR(VLOOKUP(C141-3,Para_Feiertage,1,FALSE)),0,IF(WEEKDAY(C141-3,2)=7,0,IF(AND(C$37="nein",WEEKDAY(C141-3,2)=6),0,1)))+IF(ISERROR(VLOOKUP(C141-4,Para_Feiertage,1,FALSE)),0,IF(WEEKDAY(C141-4,2)=7,0,IF(AND(C$37="nein",WEEKDAY(C141-4,2)=6),0,1)))+IF(ISERROR(VLOOKUP(C141-5,Para_Feiertage,1,FALSE)),0,IF(WEEKDAY(C141-5,2)=7,0,IF(AND(C$37="nein",WEEKDAY(C141-5,2)=6),0,1)))+IF(ISERROR(VLOOKUP(C141-6,Para_Feiertage,1,FALSE)),0,IF(WEEKDAY(C141-6,2)=7,0,IF(AND(C$37="nein",WEEKDAY(C141-6,2)=6),0,1)))</f>
        <v>0</v>
      </c>
      <c r="AA141" s="156" t="s">
        <v>460</v>
      </c>
      <c r="AB141" s="143"/>
      <c r="AC141" s="143"/>
    </row>
    <row r="142" spans="1:29" ht="12.75" hidden="1">
      <c r="A142" s="157">
        <f aca="true" t="shared" si="32" ref="A142:A173">IF(ISERROR(IF(B142&lt;&gt;"",A141+1,0)),"",IF(B142&lt;&gt;"",A141+1,0))</f>
      </c>
      <c r="B142" s="158" t="e">
        <f t="shared" si="26"/>
        <v>#VALUE!</v>
      </c>
      <c r="C142" s="147" t="e">
        <f t="shared" si="27"/>
        <v>#VALUE!</v>
      </c>
      <c r="D142" s="148">
        <f aca="true" t="shared" si="33" ref="D142:D173">S142</f>
        <v>0</v>
      </c>
      <c r="E142" s="149">
        <f t="shared" si="19"/>
        <v>0</v>
      </c>
      <c r="F142" s="159"/>
      <c r="G142" s="159"/>
      <c r="H142" s="159"/>
      <c r="I142" s="160"/>
      <c r="J142" s="160"/>
      <c r="K142" s="160"/>
      <c r="L142" s="160"/>
      <c r="M142" s="160"/>
      <c r="N142" s="82"/>
      <c r="O142" s="82"/>
      <c r="P142" s="82"/>
      <c r="Q142" s="82"/>
      <c r="R142" s="42">
        <f t="shared" si="28"/>
        <v>0</v>
      </c>
      <c r="S142" s="42">
        <f t="shared" si="29"/>
        <v>0</v>
      </c>
      <c r="U142" s="154">
        <f t="shared" si="30"/>
        <v>0</v>
      </c>
      <c r="V142" s="155">
        <f t="shared" si="31"/>
        <v>0</v>
      </c>
      <c r="AA142" s="161">
        <v>42005</v>
      </c>
      <c r="AB142" s="143" t="s">
        <v>443</v>
      </c>
      <c r="AC142" s="143"/>
    </row>
    <row r="143" spans="1:29" ht="12.75" hidden="1">
      <c r="A143" s="157">
        <f t="shared" si="32"/>
      </c>
      <c r="B143" s="158" t="e">
        <f aca="true" t="shared" si="34" ref="B143:B174">IF(C142&gt;=G$35,"",B142+7)</f>
        <v>#VALUE!</v>
      </c>
      <c r="C143" s="147" t="e">
        <f t="shared" si="27"/>
        <v>#VALUE!</v>
      </c>
      <c r="D143" s="148">
        <f t="shared" si="33"/>
        <v>0</v>
      </c>
      <c r="E143" s="149">
        <f t="shared" si="19"/>
        <v>0</v>
      </c>
      <c r="F143" s="159"/>
      <c r="G143" s="159"/>
      <c r="H143" s="159"/>
      <c r="I143" s="160"/>
      <c r="J143" s="160"/>
      <c r="K143" s="160"/>
      <c r="L143" s="160"/>
      <c r="M143" s="160"/>
      <c r="N143" s="82"/>
      <c r="O143" s="82"/>
      <c r="P143" s="82"/>
      <c r="Q143" s="82"/>
      <c r="R143" s="42">
        <f t="shared" si="28"/>
        <v>0</v>
      </c>
      <c r="S143" s="42">
        <f t="shared" si="29"/>
        <v>0</v>
      </c>
      <c r="U143" s="154">
        <f t="shared" si="30"/>
        <v>0</v>
      </c>
      <c r="V143" s="155">
        <f t="shared" si="31"/>
        <v>0</v>
      </c>
      <c r="AA143" s="161">
        <v>42010</v>
      </c>
      <c r="AB143" s="143" t="s">
        <v>444</v>
      </c>
      <c r="AC143" s="143"/>
    </row>
    <row r="144" spans="1:29" ht="12.75" hidden="1">
      <c r="A144" s="157">
        <f t="shared" si="32"/>
      </c>
      <c r="B144" s="158" t="e">
        <f t="shared" si="34"/>
        <v>#VALUE!</v>
      </c>
      <c r="C144" s="147" t="e">
        <f t="shared" si="27"/>
        <v>#VALUE!</v>
      </c>
      <c r="D144" s="148">
        <f t="shared" si="33"/>
        <v>0</v>
      </c>
      <c r="E144" s="149">
        <f t="shared" si="19"/>
        <v>0</v>
      </c>
      <c r="F144" s="159"/>
      <c r="G144" s="159"/>
      <c r="H144" s="159"/>
      <c r="I144" s="160"/>
      <c r="J144" s="160"/>
      <c r="K144" s="160"/>
      <c r="L144" s="160"/>
      <c r="M144" s="160"/>
      <c r="N144" s="82"/>
      <c r="O144" s="82"/>
      <c r="P144" s="82"/>
      <c r="Q144" s="82"/>
      <c r="R144" s="42">
        <f t="shared" si="28"/>
        <v>0</v>
      </c>
      <c r="S144" s="42">
        <f t="shared" si="29"/>
        <v>0</v>
      </c>
      <c r="U144" s="154">
        <f t="shared" si="30"/>
        <v>0</v>
      </c>
      <c r="V144" s="155">
        <f t="shared" si="31"/>
        <v>0</v>
      </c>
      <c r="AA144" s="161">
        <v>42100</v>
      </c>
      <c r="AB144" s="143" t="s">
        <v>445</v>
      </c>
      <c r="AC144" s="143"/>
    </row>
    <row r="145" spans="1:29" ht="12.75" hidden="1">
      <c r="A145" s="157">
        <f t="shared" si="32"/>
      </c>
      <c r="B145" s="158" t="e">
        <f t="shared" si="34"/>
        <v>#VALUE!</v>
      </c>
      <c r="C145" s="147" t="e">
        <f t="shared" si="27"/>
        <v>#VALUE!</v>
      </c>
      <c r="D145" s="148">
        <f t="shared" si="33"/>
        <v>0</v>
      </c>
      <c r="E145" s="149">
        <f t="shared" si="19"/>
        <v>0</v>
      </c>
      <c r="F145" s="159"/>
      <c r="G145" s="159"/>
      <c r="H145" s="159"/>
      <c r="I145" s="160"/>
      <c r="J145" s="160"/>
      <c r="K145" s="160"/>
      <c r="L145" s="160"/>
      <c r="M145" s="160"/>
      <c r="N145" s="82"/>
      <c r="O145" s="82"/>
      <c r="P145" s="82"/>
      <c r="Q145" s="82"/>
      <c r="R145" s="42">
        <f t="shared" si="28"/>
        <v>0</v>
      </c>
      <c r="S145" s="42">
        <f t="shared" si="29"/>
        <v>0</v>
      </c>
      <c r="U145" s="154">
        <f t="shared" si="30"/>
        <v>0</v>
      </c>
      <c r="V145" s="155">
        <f t="shared" si="31"/>
        <v>0</v>
      </c>
      <c r="AA145" s="161">
        <v>42125</v>
      </c>
      <c r="AB145" s="143" t="s">
        <v>446</v>
      </c>
      <c r="AC145" s="143"/>
    </row>
    <row r="146" spans="1:29" ht="12.75" hidden="1">
      <c r="A146" s="157">
        <f t="shared" si="32"/>
      </c>
      <c r="B146" s="158" t="e">
        <f t="shared" si="34"/>
        <v>#VALUE!</v>
      </c>
      <c r="C146" s="147" t="e">
        <f t="shared" si="27"/>
        <v>#VALUE!</v>
      </c>
      <c r="D146" s="148">
        <f t="shared" si="33"/>
        <v>0</v>
      </c>
      <c r="E146" s="149">
        <f t="shared" si="19"/>
        <v>0</v>
      </c>
      <c r="F146" s="159"/>
      <c r="G146" s="159"/>
      <c r="H146" s="159"/>
      <c r="I146" s="160"/>
      <c r="J146" s="160"/>
      <c r="K146" s="160"/>
      <c r="L146" s="160"/>
      <c r="M146" s="160"/>
      <c r="N146" s="82"/>
      <c r="O146" s="82"/>
      <c r="P146" s="82"/>
      <c r="Q146" s="82"/>
      <c r="R146" s="42">
        <f t="shared" si="28"/>
        <v>0</v>
      </c>
      <c r="S146" s="42">
        <f t="shared" si="29"/>
        <v>0</v>
      </c>
      <c r="U146" s="154">
        <f t="shared" si="30"/>
        <v>0</v>
      </c>
      <c r="V146" s="155">
        <f t="shared" si="31"/>
        <v>0</v>
      </c>
      <c r="AA146" s="161">
        <v>42138</v>
      </c>
      <c r="AB146" s="143" t="s">
        <v>447</v>
      </c>
      <c r="AC146" s="143"/>
    </row>
    <row r="147" spans="1:29" ht="12.75" hidden="1">
      <c r="A147" s="157">
        <f t="shared" si="32"/>
      </c>
      <c r="B147" s="158" t="e">
        <f t="shared" si="34"/>
        <v>#VALUE!</v>
      </c>
      <c r="C147" s="147" t="e">
        <f t="shared" si="27"/>
        <v>#VALUE!</v>
      </c>
      <c r="D147" s="148">
        <f t="shared" si="33"/>
        <v>0</v>
      </c>
      <c r="E147" s="149">
        <f t="shared" si="19"/>
        <v>0</v>
      </c>
      <c r="F147" s="159"/>
      <c r="G147" s="159"/>
      <c r="H147" s="159"/>
      <c r="I147" s="160"/>
      <c r="J147" s="160"/>
      <c r="K147" s="160"/>
      <c r="L147" s="160"/>
      <c r="M147" s="160"/>
      <c r="N147" s="82"/>
      <c r="O147" s="82"/>
      <c r="P147" s="82"/>
      <c r="Q147" s="82"/>
      <c r="R147" s="42">
        <f t="shared" si="28"/>
        <v>0</v>
      </c>
      <c r="S147" s="42">
        <f t="shared" si="29"/>
        <v>0</v>
      </c>
      <c r="U147" s="154">
        <f t="shared" si="30"/>
        <v>0</v>
      </c>
      <c r="V147" s="155">
        <f t="shared" si="31"/>
        <v>0</v>
      </c>
      <c r="AA147" s="161">
        <v>42149</v>
      </c>
      <c r="AB147" s="143" t="s">
        <v>448</v>
      </c>
      <c r="AC147" s="143"/>
    </row>
    <row r="148" spans="1:29" ht="12.75" hidden="1">
      <c r="A148" s="157">
        <f t="shared" si="32"/>
      </c>
      <c r="B148" s="158" t="e">
        <f t="shared" si="34"/>
        <v>#VALUE!</v>
      </c>
      <c r="C148" s="147" t="e">
        <f t="shared" si="27"/>
        <v>#VALUE!</v>
      </c>
      <c r="D148" s="148">
        <f t="shared" si="33"/>
        <v>0</v>
      </c>
      <c r="E148" s="149">
        <f t="shared" si="19"/>
        <v>0</v>
      </c>
      <c r="F148" s="159"/>
      <c r="G148" s="159"/>
      <c r="H148" s="159"/>
      <c r="I148" s="160"/>
      <c r="J148" s="160"/>
      <c r="K148" s="160"/>
      <c r="L148" s="160"/>
      <c r="M148" s="160"/>
      <c r="N148" s="82"/>
      <c r="O148" s="82"/>
      <c r="P148" s="82"/>
      <c r="Q148" s="82"/>
      <c r="R148" s="42">
        <f t="shared" si="28"/>
        <v>0</v>
      </c>
      <c r="S148" s="42">
        <f t="shared" si="29"/>
        <v>0</v>
      </c>
      <c r="U148" s="154">
        <f t="shared" si="30"/>
        <v>0</v>
      </c>
      <c r="V148" s="155">
        <f t="shared" si="31"/>
        <v>0</v>
      </c>
      <c r="AA148" s="161">
        <v>42159</v>
      </c>
      <c r="AB148" s="143" t="s">
        <v>449</v>
      </c>
      <c r="AC148" s="143"/>
    </row>
    <row r="149" spans="1:29" ht="12.75" hidden="1">
      <c r="A149" s="157">
        <f t="shared" si="32"/>
      </c>
      <c r="B149" s="158" t="e">
        <f t="shared" si="34"/>
        <v>#VALUE!</v>
      </c>
      <c r="C149" s="147" t="e">
        <f t="shared" si="27"/>
        <v>#VALUE!</v>
      </c>
      <c r="D149" s="148">
        <f t="shared" si="33"/>
        <v>0</v>
      </c>
      <c r="E149" s="149">
        <f t="shared" si="19"/>
        <v>0</v>
      </c>
      <c r="F149" s="159"/>
      <c r="G149" s="159"/>
      <c r="H149" s="159"/>
      <c r="I149" s="160"/>
      <c r="J149" s="160"/>
      <c r="K149" s="160"/>
      <c r="L149" s="160"/>
      <c r="M149" s="160"/>
      <c r="N149" s="82"/>
      <c r="O149" s="82"/>
      <c r="P149" s="82"/>
      <c r="Q149" s="82"/>
      <c r="R149" s="42">
        <f t="shared" si="28"/>
        <v>0</v>
      </c>
      <c r="S149" s="42">
        <f t="shared" si="29"/>
        <v>0</v>
      </c>
      <c r="U149" s="154">
        <f t="shared" si="30"/>
        <v>0</v>
      </c>
      <c r="V149" s="155">
        <f t="shared" si="31"/>
        <v>0</v>
      </c>
      <c r="AA149" s="161">
        <v>42231</v>
      </c>
      <c r="AB149" s="143" t="s">
        <v>450</v>
      </c>
      <c r="AC149" s="143"/>
    </row>
    <row r="150" spans="1:29" ht="12.75" hidden="1">
      <c r="A150" s="157">
        <f t="shared" si="32"/>
      </c>
      <c r="B150" s="158" t="e">
        <f t="shared" si="34"/>
        <v>#VALUE!</v>
      </c>
      <c r="C150" s="147" t="e">
        <f t="shared" si="27"/>
        <v>#VALUE!</v>
      </c>
      <c r="D150" s="148">
        <f t="shared" si="33"/>
        <v>0</v>
      </c>
      <c r="E150" s="149">
        <f t="shared" si="19"/>
        <v>0</v>
      </c>
      <c r="F150" s="159"/>
      <c r="G150" s="159"/>
      <c r="H150" s="159"/>
      <c r="I150" s="160"/>
      <c r="J150" s="160"/>
      <c r="K150" s="160"/>
      <c r="L150" s="160"/>
      <c r="M150" s="160"/>
      <c r="N150" s="82"/>
      <c r="O150" s="82"/>
      <c r="P150" s="82"/>
      <c r="Q150" s="82"/>
      <c r="R150" s="42">
        <f t="shared" si="28"/>
        <v>0</v>
      </c>
      <c r="S150" s="42">
        <f t="shared" si="29"/>
        <v>0</v>
      </c>
      <c r="U150" s="154">
        <f t="shared" si="30"/>
        <v>0</v>
      </c>
      <c r="V150" s="155">
        <f t="shared" si="31"/>
        <v>0</v>
      </c>
      <c r="AA150" s="161">
        <v>42303</v>
      </c>
      <c r="AB150" s="143" t="s">
        <v>451</v>
      </c>
      <c r="AC150" s="143"/>
    </row>
    <row r="151" spans="1:29" ht="12.75" hidden="1">
      <c r="A151" s="157">
        <f t="shared" si="32"/>
      </c>
      <c r="B151" s="158" t="e">
        <f t="shared" si="34"/>
        <v>#VALUE!</v>
      </c>
      <c r="C151" s="147" t="e">
        <f t="shared" si="27"/>
        <v>#VALUE!</v>
      </c>
      <c r="D151" s="148">
        <f t="shared" si="33"/>
        <v>0</v>
      </c>
      <c r="E151" s="149">
        <f t="shared" si="19"/>
        <v>0</v>
      </c>
      <c r="F151" s="159"/>
      <c r="G151" s="159"/>
      <c r="H151" s="159"/>
      <c r="I151" s="160"/>
      <c r="J151" s="160"/>
      <c r="K151" s="160"/>
      <c r="L151" s="160"/>
      <c r="M151" s="160"/>
      <c r="N151" s="82"/>
      <c r="O151" s="82"/>
      <c r="P151" s="82"/>
      <c r="Q151" s="82"/>
      <c r="R151" s="42">
        <f t="shared" si="28"/>
        <v>0</v>
      </c>
      <c r="S151" s="42">
        <f t="shared" si="29"/>
        <v>0</v>
      </c>
      <c r="U151" s="154">
        <f t="shared" si="30"/>
        <v>0</v>
      </c>
      <c r="V151" s="155">
        <f t="shared" si="31"/>
        <v>0</v>
      </c>
      <c r="AA151" s="161">
        <v>42309</v>
      </c>
      <c r="AB151" s="143" t="s">
        <v>452</v>
      </c>
      <c r="AC151" s="143"/>
    </row>
    <row r="152" spans="1:29" ht="12.75" hidden="1">
      <c r="A152" s="157">
        <f t="shared" si="32"/>
      </c>
      <c r="B152" s="158" t="e">
        <f t="shared" si="34"/>
        <v>#VALUE!</v>
      </c>
      <c r="C152" s="147" t="e">
        <f t="shared" si="27"/>
        <v>#VALUE!</v>
      </c>
      <c r="D152" s="148">
        <f t="shared" si="33"/>
        <v>0</v>
      </c>
      <c r="E152" s="149">
        <f t="shared" si="19"/>
        <v>0</v>
      </c>
      <c r="F152" s="159"/>
      <c r="G152" s="159"/>
      <c r="H152" s="159"/>
      <c r="I152" s="160"/>
      <c r="J152" s="160"/>
      <c r="K152" s="160"/>
      <c r="L152" s="160"/>
      <c r="M152" s="160"/>
      <c r="N152" s="82"/>
      <c r="O152" s="82"/>
      <c r="P152" s="82"/>
      <c r="Q152" s="82"/>
      <c r="R152" s="42">
        <f t="shared" si="28"/>
        <v>0</v>
      </c>
      <c r="S152" s="42">
        <f t="shared" si="29"/>
        <v>0</v>
      </c>
      <c r="U152" s="154">
        <f t="shared" si="30"/>
        <v>0</v>
      </c>
      <c r="V152" s="155">
        <f t="shared" si="31"/>
        <v>0</v>
      </c>
      <c r="AA152" s="161">
        <v>42346</v>
      </c>
      <c r="AB152" s="143" t="s">
        <v>453</v>
      </c>
      <c r="AC152" s="143"/>
    </row>
    <row r="153" spans="1:29" ht="12.75" hidden="1">
      <c r="A153" s="157">
        <f t="shared" si="32"/>
      </c>
      <c r="B153" s="158" t="e">
        <f t="shared" si="34"/>
        <v>#VALUE!</v>
      </c>
      <c r="C153" s="147" t="e">
        <f t="shared" si="27"/>
        <v>#VALUE!</v>
      </c>
      <c r="D153" s="148">
        <f t="shared" si="33"/>
        <v>0</v>
      </c>
      <c r="E153" s="149">
        <f t="shared" si="19"/>
        <v>0</v>
      </c>
      <c r="F153" s="159"/>
      <c r="G153" s="159"/>
      <c r="H153" s="159"/>
      <c r="I153" s="160"/>
      <c r="J153" s="160"/>
      <c r="K153" s="160"/>
      <c r="L153" s="160"/>
      <c r="M153" s="160"/>
      <c r="P153" s="82"/>
      <c r="Q153" s="82"/>
      <c r="R153" s="42">
        <f t="shared" si="28"/>
        <v>0</v>
      </c>
      <c r="S153" s="42">
        <f t="shared" si="29"/>
        <v>0</v>
      </c>
      <c r="U153" s="154">
        <f t="shared" si="30"/>
        <v>0</v>
      </c>
      <c r="V153" s="155">
        <f t="shared" si="31"/>
        <v>0</v>
      </c>
      <c r="AA153" s="161">
        <v>42362</v>
      </c>
      <c r="AB153" s="143" t="s">
        <v>454</v>
      </c>
      <c r="AC153" s="143"/>
    </row>
    <row r="154" spans="1:29" ht="12.75" hidden="1">
      <c r="A154" s="157">
        <f t="shared" si="32"/>
      </c>
      <c r="B154" s="158" t="e">
        <f t="shared" si="34"/>
        <v>#VALUE!</v>
      </c>
      <c r="C154" s="147" t="e">
        <f t="shared" si="27"/>
        <v>#VALUE!</v>
      </c>
      <c r="D154" s="148">
        <f t="shared" si="33"/>
        <v>0</v>
      </c>
      <c r="E154" s="149">
        <f t="shared" si="19"/>
        <v>0</v>
      </c>
      <c r="F154" s="159"/>
      <c r="G154" s="159"/>
      <c r="H154" s="159"/>
      <c r="I154" s="160"/>
      <c r="J154" s="160"/>
      <c r="K154" s="160"/>
      <c r="L154" s="160"/>
      <c r="M154" s="160"/>
      <c r="R154" s="42">
        <f t="shared" si="28"/>
        <v>0</v>
      </c>
      <c r="S154" s="42">
        <f t="shared" si="29"/>
        <v>0</v>
      </c>
      <c r="U154" s="154">
        <f t="shared" si="30"/>
        <v>0</v>
      </c>
      <c r="V154" s="155">
        <f t="shared" si="31"/>
        <v>0</v>
      </c>
      <c r="AA154" s="161">
        <v>42363</v>
      </c>
      <c r="AB154" s="143" t="s">
        <v>455</v>
      </c>
      <c r="AC154" s="143"/>
    </row>
    <row r="155" spans="1:29" ht="12.75" hidden="1">
      <c r="A155" s="157">
        <f t="shared" si="32"/>
      </c>
      <c r="B155" s="158" t="e">
        <f t="shared" si="34"/>
        <v>#VALUE!</v>
      </c>
      <c r="C155" s="147" t="e">
        <f t="shared" si="27"/>
        <v>#VALUE!</v>
      </c>
      <c r="D155" s="148">
        <f t="shared" si="33"/>
        <v>0</v>
      </c>
      <c r="E155" s="149">
        <f t="shared" si="19"/>
        <v>0</v>
      </c>
      <c r="F155" s="159"/>
      <c r="G155" s="159"/>
      <c r="H155" s="159"/>
      <c r="I155" s="160"/>
      <c r="J155" s="160"/>
      <c r="K155" s="160"/>
      <c r="L155" s="160"/>
      <c r="M155" s="160"/>
      <c r="R155" s="42">
        <f t="shared" si="28"/>
        <v>0</v>
      </c>
      <c r="S155" s="42">
        <f t="shared" si="29"/>
        <v>0</v>
      </c>
      <c r="U155" s="154">
        <f t="shared" si="30"/>
        <v>0</v>
      </c>
      <c r="V155" s="155">
        <f t="shared" si="31"/>
        <v>0</v>
      </c>
      <c r="AA155" s="161">
        <v>42364</v>
      </c>
      <c r="AB155" s="143" t="s">
        <v>456</v>
      </c>
      <c r="AC155" s="143"/>
    </row>
    <row r="156" spans="1:29" ht="12.75" hidden="1">
      <c r="A156" s="157">
        <f t="shared" si="32"/>
      </c>
      <c r="B156" s="158" t="e">
        <f t="shared" si="34"/>
        <v>#VALUE!</v>
      </c>
      <c r="C156" s="147" t="e">
        <f t="shared" si="27"/>
        <v>#VALUE!</v>
      </c>
      <c r="D156" s="148">
        <f t="shared" si="33"/>
        <v>0</v>
      </c>
      <c r="E156" s="149">
        <f t="shared" si="19"/>
        <v>0</v>
      </c>
      <c r="F156" s="159"/>
      <c r="G156" s="159"/>
      <c r="H156" s="159"/>
      <c r="I156" s="160"/>
      <c r="J156" s="160"/>
      <c r="K156" s="160"/>
      <c r="L156" s="160"/>
      <c r="M156" s="160"/>
      <c r="R156" s="42">
        <f t="shared" si="28"/>
        <v>0</v>
      </c>
      <c r="S156" s="42">
        <f t="shared" si="29"/>
        <v>0</v>
      </c>
      <c r="U156" s="154">
        <f t="shared" si="30"/>
        <v>0</v>
      </c>
      <c r="V156" s="155">
        <f t="shared" si="31"/>
        <v>0</v>
      </c>
      <c r="AA156" s="161">
        <v>42369</v>
      </c>
      <c r="AB156" s="143" t="s">
        <v>454</v>
      </c>
      <c r="AC156" s="143"/>
    </row>
    <row r="157" spans="1:29" ht="12.75" hidden="1">
      <c r="A157" s="157">
        <f t="shared" si="32"/>
      </c>
      <c r="B157" s="158" t="e">
        <f t="shared" si="34"/>
        <v>#VALUE!</v>
      </c>
      <c r="C157" s="147" t="e">
        <f t="shared" si="27"/>
        <v>#VALUE!</v>
      </c>
      <c r="D157" s="148">
        <f t="shared" si="33"/>
        <v>0</v>
      </c>
      <c r="E157" s="149">
        <f t="shared" si="19"/>
        <v>0</v>
      </c>
      <c r="F157" s="159"/>
      <c r="G157" s="159"/>
      <c r="H157" s="159"/>
      <c r="I157" s="160"/>
      <c r="J157" s="160"/>
      <c r="K157" s="160"/>
      <c r="L157" s="160"/>
      <c r="M157" s="160"/>
      <c r="R157" s="42">
        <f t="shared" si="28"/>
        <v>0</v>
      </c>
      <c r="S157" s="42">
        <f t="shared" si="29"/>
        <v>0</v>
      </c>
      <c r="U157" s="154">
        <f t="shared" si="30"/>
        <v>0</v>
      </c>
      <c r="V157" s="155">
        <f t="shared" si="31"/>
        <v>0</v>
      </c>
      <c r="AA157" s="156" t="s">
        <v>461</v>
      </c>
      <c r="AB157" s="143"/>
      <c r="AC157" s="143"/>
    </row>
    <row r="158" spans="1:29" ht="12.75" hidden="1">
      <c r="A158" s="157">
        <f t="shared" si="32"/>
      </c>
      <c r="B158" s="158" t="e">
        <f t="shared" si="34"/>
        <v>#VALUE!</v>
      </c>
      <c r="C158" s="147" t="e">
        <f t="shared" si="27"/>
        <v>#VALUE!</v>
      </c>
      <c r="D158" s="148">
        <f t="shared" si="33"/>
        <v>0</v>
      </c>
      <c r="E158" s="149">
        <f t="shared" si="19"/>
        <v>0</v>
      </c>
      <c r="F158" s="159"/>
      <c r="G158" s="159"/>
      <c r="H158" s="159"/>
      <c r="I158" s="160"/>
      <c r="J158" s="160"/>
      <c r="K158" s="160"/>
      <c r="L158" s="160"/>
      <c r="M158" s="160"/>
      <c r="R158" s="42">
        <f t="shared" si="28"/>
        <v>0</v>
      </c>
      <c r="S158" s="42">
        <f t="shared" si="29"/>
        <v>0</v>
      </c>
      <c r="U158" s="154">
        <f t="shared" si="30"/>
        <v>0</v>
      </c>
      <c r="V158" s="155">
        <f t="shared" si="31"/>
        <v>0</v>
      </c>
      <c r="AA158" s="161">
        <v>42370</v>
      </c>
      <c r="AB158" s="143" t="s">
        <v>443</v>
      </c>
      <c r="AC158" s="143"/>
    </row>
    <row r="159" spans="1:29" ht="12.75" hidden="1">
      <c r="A159" s="157">
        <f t="shared" si="32"/>
      </c>
      <c r="B159" s="158" t="e">
        <f t="shared" si="34"/>
        <v>#VALUE!</v>
      </c>
      <c r="C159" s="147" t="e">
        <f t="shared" si="27"/>
        <v>#VALUE!</v>
      </c>
      <c r="D159" s="148">
        <f t="shared" si="33"/>
        <v>0</v>
      </c>
      <c r="E159" s="149">
        <f t="shared" si="19"/>
        <v>0</v>
      </c>
      <c r="F159" s="159"/>
      <c r="G159" s="159"/>
      <c r="H159" s="159"/>
      <c r="I159" s="160"/>
      <c r="J159" s="160"/>
      <c r="K159" s="160"/>
      <c r="L159" s="160"/>
      <c r="M159" s="160"/>
      <c r="R159" s="42">
        <f t="shared" si="28"/>
        <v>0</v>
      </c>
      <c r="S159" s="42">
        <f t="shared" si="29"/>
        <v>0</v>
      </c>
      <c r="U159" s="154">
        <f t="shared" si="30"/>
        <v>0</v>
      </c>
      <c r="V159" s="155">
        <f t="shared" si="31"/>
        <v>0</v>
      </c>
      <c r="AA159" s="161">
        <v>42375</v>
      </c>
      <c r="AB159" s="143" t="s">
        <v>444</v>
      </c>
      <c r="AC159" s="143"/>
    </row>
    <row r="160" spans="1:29" ht="12.75" hidden="1">
      <c r="A160" s="157">
        <f t="shared" si="32"/>
      </c>
      <c r="B160" s="158" t="e">
        <f t="shared" si="34"/>
        <v>#VALUE!</v>
      </c>
      <c r="C160" s="147" t="e">
        <f t="shared" si="27"/>
        <v>#VALUE!</v>
      </c>
      <c r="D160" s="148">
        <f t="shared" si="33"/>
        <v>0</v>
      </c>
      <c r="E160" s="149">
        <f t="shared" si="19"/>
        <v>0</v>
      </c>
      <c r="F160" s="159"/>
      <c r="G160" s="159"/>
      <c r="H160" s="159"/>
      <c r="I160" s="160"/>
      <c r="J160" s="160"/>
      <c r="K160" s="160"/>
      <c r="L160" s="160"/>
      <c r="M160" s="160"/>
      <c r="R160" s="42">
        <f t="shared" si="28"/>
        <v>0</v>
      </c>
      <c r="S160" s="42">
        <f t="shared" si="29"/>
        <v>0</v>
      </c>
      <c r="U160" s="154">
        <f t="shared" si="30"/>
        <v>0</v>
      </c>
      <c r="V160" s="155">
        <f t="shared" si="31"/>
        <v>0</v>
      </c>
      <c r="AA160" s="161">
        <v>42457</v>
      </c>
      <c r="AB160" s="143" t="s">
        <v>445</v>
      </c>
      <c r="AC160" s="143"/>
    </row>
    <row r="161" spans="1:29" ht="12.75" hidden="1">
      <c r="A161" s="157">
        <f t="shared" si="32"/>
      </c>
      <c r="B161" s="158" t="e">
        <f t="shared" si="34"/>
        <v>#VALUE!</v>
      </c>
      <c r="C161" s="147" t="e">
        <f t="shared" si="27"/>
        <v>#VALUE!</v>
      </c>
      <c r="D161" s="148">
        <f t="shared" si="33"/>
        <v>0</v>
      </c>
      <c r="E161" s="149">
        <f t="shared" si="19"/>
        <v>0</v>
      </c>
      <c r="F161" s="159"/>
      <c r="G161" s="159"/>
      <c r="H161" s="159"/>
      <c r="I161" s="160"/>
      <c r="J161" s="160"/>
      <c r="K161" s="160"/>
      <c r="L161" s="160"/>
      <c r="M161" s="160"/>
      <c r="N161" s="82"/>
      <c r="O161" s="82"/>
      <c r="P161" s="82"/>
      <c r="Q161" s="82"/>
      <c r="R161" s="42">
        <f t="shared" si="28"/>
        <v>0</v>
      </c>
      <c r="S161" s="42">
        <f t="shared" si="29"/>
        <v>0</v>
      </c>
      <c r="U161" s="154">
        <f t="shared" si="30"/>
        <v>0</v>
      </c>
      <c r="V161" s="155">
        <f t="shared" si="31"/>
        <v>0</v>
      </c>
      <c r="AA161" s="161">
        <v>42491</v>
      </c>
      <c r="AB161" s="143" t="s">
        <v>446</v>
      </c>
      <c r="AC161" s="143"/>
    </row>
    <row r="162" spans="1:29" ht="12.75" hidden="1">
      <c r="A162" s="157">
        <f t="shared" si="32"/>
      </c>
      <c r="B162" s="158" t="e">
        <f t="shared" si="34"/>
        <v>#VALUE!</v>
      </c>
      <c r="C162" s="147" t="e">
        <f t="shared" si="27"/>
        <v>#VALUE!</v>
      </c>
      <c r="D162" s="148">
        <f t="shared" si="33"/>
        <v>0</v>
      </c>
      <c r="E162" s="149">
        <f t="shared" si="19"/>
        <v>0</v>
      </c>
      <c r="F162" s="159"/>
      <c r="G162" s="159"/>
      <c r="H162" s="159"/>
      <c r="I162" s="160"/>
      <c r="J162" s="160"/>
      <c r="K162" s="160"/>
      <c r="L162" s="160"/>
      <c r="M162" s="160"/>
      <c r="R162" s="42">
        <f t="shared" si="28"/>
        <v>0</v>
      </c>
      <c r="S162" s="42">
        <f t="shared" si="29"/>
        <v>0</v>
      </c>
      <c r="U162" s="154">
        <f t="shared" si="30"/>
        <v>0</v>
      </c>
      <c r="V162" s="155">
        <f t="shared" si="31"/>
        <v>0</v>
      </c>
      <c r="AA162" s="161">
        <v>42495</v>
      </c>
      <c r="AB162" s="143" t="s">
        <v>447</v>
      </c>
      <c r="AC162" s="143"/>
    </row>
    <row r="163" spans="1:29" ht="12.75" hidden="1">
      <c r="A163" s="157">
        <f t="shared" si="32"/>
      </c>
      <c r="B163" s="158" t="e">
        <f t="shared" si="34"/>
        <v>#VALUE!</v>
      </c>
      <c r="C163" s="147" t="e">
        <f t="shared" si="27"/>
        <v>#VALUE!</v>
      </c>
      <c r="D163" s="148">
        <f t="shared" si="33"/>
        <v>0</v>
      </c>
      <c r="E163" s="149">
        <f t="shared" si="19"/>
        <v>0</v>
      </c>
      <c r="F163" s="159"/>
      <c r="G163" s="159"/>
      <c r="H163" s="159"/>
      <c r="I163" s="160"/>
      <c r="J163" s="160"/>
      <c r="K163" s="160"/>
      <c r="L163" s="160"/>
      <c r="M163" s="160"/>
      <c r="R163" s="42">
        <f t="shared" si="28"/>
        <v>0</v>
      </c>
      <c r="S163" s="42">
        <f t="shared" si="29"/>
        <v>0</v>
      </c>
      <c r="U163" s="154">
        <f t="shared" si="30"/>
        <v>0</v>
      </c>
      <c r="V163" s="155">
        <f t="shared" si="31"/>
        <v>0</v>
      </c>
      <c r="AA163" s="161">
        <v>42506</v>
      </c>
      <c r="AB163" s="143" t="s">
        <v>448</v>
      </c>
      <c r="AC163" s="143"/>
    </row>
    <row r="164" spans="1:29" ht="12.75" hidden="1">
      <c r="A164" s="157">
        <f t="shared" si="32"/>
      </c>
      <c r="B164" s="158" t="e">
        <f t="shared" si="34"/>
        <v>#VALUE!</v>
      </c>
      <c r="C164" s="147" t="e">
        <f t="shared" si="27"/>
        <v>#VALUE!</v>
      </c>
      <c r="D164" s="148">
        <f t="shared" si="33"/>
        <v>0</v>
      </c>
      <c r="E164" s="149">
        <f t="shared" si="19"/>
        <v>0</v>
      </c>
      <c r="F164" s="159"/>
      <c r="G164" s="159"/>
      <c r="H164" s="159"/>
      <c r="I164" s="160"/>
      <c r="J164" s="160"/>
      <c r="K164" s="160"/>
      <c r="L164" s="160"/>
      <c r="M164" s="160"/>
      <c r="R164" s="42">
        <f t="shared" si="28"/>
        <v>0</v>
      </c>
      <c r="S164" s="42">
        <f t="shared" si="29"/>
        <v>0</v>
      </c>
      <c r="U164" s="154">
        <f t="shared" si="30"/>
        <v>0</v>
      </c>
      <c r="V164" s="155">
        <f t="shared" si="31"/>
        <v>0</v>
      </c>
      <c r="AA164" s="161">
        <v>42516</v>
      </c>
      <c r="AB164" s="143" t="s">
        <v>449</v>
      </c>
      <c r="AC164" s="143"/>
    </row>
    <row r="165" spans="1:29" ht="12.75" hidden="1">
      <c r="A165" s="157">
        <f t="shared" si="32"/>
      </c>
      <c r="B165" s="158" t="e">
        <f t="shared" si="34"/>
        <v>#VALUE!</v>
      </c>
      <c r="C165" s="147" t="e">
        <f t="shared" si="27"/>
        <v>#VALUE!</v>
      </c>
      <c r="D165" s="148">
        <f t="shared" si="33"/>
        <v>0</v>
      </c>
      <c r="E165" s="149">
        <f t="shared" si="19"/>
        <v>0</v>
      </c>
      <c r="F165" s="159"/>
      <c r="G165" s="159"/>
      <c r="H165" s="159"/>
      <c r="I165" s="160"/>
      <c r="J165" s="160"/>
      <c r="K165" s="160"/>
      <c r="L165" s="160"/>
      <c r="M165" s="160"/>
      <c r="R165" s="42">
        <f t="shared" si="28"/>
        <v>0</v>
      </c>
      <c r="S165" s="42">
        <f t="shared" si="29"/>
        <v>0</v>
      </c>
      <c r="U165" s="154">
        <f t="shared" si="30"/>
        <v>0</v>
      </c>
      <c r="V165" s="155">
        <f t="shared" si="31"/>
        <v>0</v>
      </c>
      <c r="AA165" s="161">
        <v>42597</v>
      </c>
      <c r="AB165" s="143" t="s">
        <v>450</v>
      </c>
      <c r="AC165" s="143"/>
    </row>
    <row r="166" spans="1:29" ht="12.75" hidden="1">
      <c r="A166" s="157">
        <f t="shared" si="32"/>
      </c>
      <c r="B166" s="158" t="e">
        <f t="shared" si="34"/>
        <v>#VALUE!</v>
      </c>
      <c r="C166" s="147" t="e">
        <f t="shared" si="27"/>
        <v>#VALUE!</v>
      </c>
      <c r="D166" s="148">
        <f t="shared" si="33"/>
        <v>0</v>
      </c>
      <c r="E166" s="149">
        <f t="shared" si="19"/>
        <v>0</v>
      </c>
      <c r="F166" s="159"/>
      <c r="G166" s="159"/>
      <c r="H166" s="159"/>
      <c r="I166" s="160"/>
      <c r="J166" s="160"/>
      <c r="K166" s="160"/>
      <c r="L166" s="160"/>
      <c r="M166" s="160"/>
      <c r="R166" s="42">
        <f t="shared" si="28"/>
        <v>0</v>
      </c>
      <c r="S166" s="42">
        <f t="shared" si="29"/>
        <v>0</v>
      </c>
      <c r="U166" s="154">
        <f t="shared" si="30"/>
        <v>0</v>
      </c>
      <c r="V166" s="155">
        <f t="shared" si="31"/>
        <v>0</v>
      </c>
      <c r="AA166" s="161">
        <v>42669</v>
      </c>
      <c r="AB166" s="143" t="s">
        <v>451</v>
      </c>
      <c r="AC166" s="143"/>
    </row>
    <row r="167" spans="1:29" ht="12.75" hidden="1">
      <c r="A167" s="157">
        <f t="shared" si="32"/>
      </c>
      <c r="B167" s="158" t="e">
        <f t="shared" si="34"/>
        <v>#VALUE!</v>
      </c>
      <c r="C167" s="147" t="e">
        <f t="shared" si="27"/>
        <v>#VALUE!</v>
      </c>
      <c r="D167" s="148">
        <f t="shared" si="33"/>
        <v>0</v>
      </c>
      <c r="E167" s="149">
        <f t="shared" si="19"/>
        <v>0</v>
      </c>
      <c r="F167" s="159"/>
      <c r="G167" s="159"/>
      <c r="H167" s="159"/>
      <c r="I167" s="160"/>
      <c r="J167" s="160"/>
      <c r="K167" s="160"/>
      <c r="L167" s="160"/>
      <c r="M167" s="160"/>
      <c r="R167" s="42">
        <f t="shared" si="28"/>
        <v>0</v>
      </c>
      <c r="S167" s="42">
        <f t="shared" si="29"/>
        <v>0</v>
      </c>
      <c r="U167" s="154">
        <f t="shared" si="30"/>
        <v>0</v>
      </c>
      <c r="V167" s="155">
        <f t="shared" si="31"/>
        <v>0</v>
      </c>
      <c r="AA167" s="161">
        <v>42675</v>
      </c>
      <c r="AB167" s="143" t="s">
        <v>452</v>
      </c>
      <c r="AC167" s="143"/>
    </row>
    <row r="168" spans="1:29" ht="12.75" hidden="1">
      <c r="A168" s="157">
        <f t="shared" si="32"/>
      </c>
      <c r="B168" s="158" t="e">
        <f t="shared" si="34"/>
        <v>#VALUE!</v>
      </c>
      <c r="C168" s="147" t="e">
        <f t="shared" si="27"/>
        <v>#VALUE!</v>
      </c>
      <c r="D168" s="148">
        <f t="shared" si="33"/>
        <v>0</v>
      </c>
      <c r="E168" s="149">
        <f t="shared" si="19"/>
        <v>0</v>
      </c>
      <c r="F168" s="159"/>
      <c r="G168" s="159"/>
      <c r="H168" s="159"/>
      <c r="I168" s="160"/>
      <c r="J168" s="160"/>
      <c r="K168" s="160"/>
      <c r="L168" s="160"/>
      <c r="M168" s="160"/>
      <c r="R168" s="42">
        <f t="shared" si="28"/>
        <v>0</v>
      </c>
      <c r="S168" s="42">
        <f t="shared" si="29"/>
        <v>0</v>
      </c>
      <c r="U168" s="154">
        <f t="shared" si="30"/>
        <v>0</v>
      </c>
      <c r="V168" s="155">
        <f t="shared" si="31"/>
        <v>0</v>
      </c>
      <c r="AA168" s="161">
        <v>42712</v>
      </c>
      <c r="AB168" s="143" t="s">
        <v>453</v>
      </c>
      <c r="AC168" s="143"/>
    </row>
    <row r="169" spans="1:29" ht="12.75" hidden="1">
      <c r="A169" s="157">
        <f t="shared" si="32"/>
      </c>
      <c r="B169" s="158" t="e">
        <f t="shared" si="34"/>
        <v>#VALUE!</v>
      </c>
      <c r="C169" s="147" t="e">
        <f t="shared" si="27"/>
        <v>#VALUE!</v>
      </c>
      <c r="D169" s="148">
        <f t="shared" si="33"/>
        <v>0</v>
      </c>
      <c r="E169" s="149">
        <f t="shared" si="19"/>
        <v>0</v>
      </c>
      <c r="F169" s="159"/>
      <c r="G169" s="159"/>
      <c r="H169" s="159"/>
      <c r="I169" s="160"/>
      <c r="J169" s="160"/>
      <c r="K169" s="160"/>
      <c r="L169" s="160"/>
      <c r="M169" s="160"/>
      <c r="R169" s="42">
        <f t="shared" si="28"/>
        <v>0</v>
      </c>
      <c r="S169" s="42">
        <f t="shared" si="29"/>
        <v>0</v>
      </c>
      <c r="U169" s="154">
        <f t="shared" si="30"/>
        <v>0</v>
      </c>
      <c r="V169" s="155">
        <f t="shared" si="31"/>
        <v>0</v>
      </c>
      <c r="AA169" s="161">
        <v>42728</v>
      </c>
      <c r="AB169" s="143" t="s">
        <v>454</v>
      </c>
      <c r="AC169" s="143"/>
    </row>
    <row r="170" spans="1:29" ht="12.75" hidden="1">
      <c r="A170" s="157">
        <f t="shared" si="32"/>
      </c>
      <c r="B170" s="158" t="e">
        <f t="shared" si="34"/>
        <v>#VALUE!</v>
      </c>
      <c r="C170" s="147" t="e">
        <f t="shared" si="27"/>
        <v>#VALUE!</v>
      </c>
      <c r="D170" s="148">
        <f t="shared" si="33"/>
        <v>0</v>
      </c>
      <c r="E170" s="149">
        <f t="shared" si="19"/>
        <v>0</v>
      </c>
      <c r="F170" s="159"/>
      <c r="G170" s="159"/>
      <c r="H170" s="159"/>
      <c r="I170" s="160"/>
      <c r="J170" s="160"/>
      <c r="K170" s="160"/>
      <c r="L170" s="160"/>
      <c r="M170" s="160"/>
      <c r="R170" s="42">
        <f t="shared" si="28"/>
        <v>0</v>
      </c>
      <c r="S170" s="42">
        <f t="shared" si="29"/>
        <v>0</v>
      </c>
      <c r="U170" s="154">
        <f t="shared" si="30"/>
        <v>0</v>
      </c>
      <c r="V170" s="155">
        <f t="shared" si="31"/>
        <v>0</v>
      </c>
      <c r="AA170" s="161">
        <v>42729</v>
      </c>
      <c r="AB170" s="143" t="s">
        <v>455</v>
      </c>
      <c r="AC170" s="143"/>
    </row>
    <row r="171" spans="1:29" ht="12.75" hidden="1">
      <c r="A171" s="157">
        <f t="shared" si="32"/>
      </c>
      <c r="B171" s="158" t="e">
        <f t="shared" si="34"/>
        <v>#VALUE!</v>
      </c>
      <c r="C171" s="147" t="e">
        <f t="shared" si="27"/>
        <v>#VALUE!</v>
      </c>
      <c r="D171" s="148">
        <f t="shared" si="33"/>
        <v>0</v>
      </c>
      <c r="E171" s="149">
        <f t="shared" si="19"/>
        <v>0</v>
      </c>
      <c r="F171" s="159"/>
      <c r="G171" s="159"/>
      <c r="H171" s="159"/>
      <c r="I171" s="160"/>
      <c r="J171" s="160"/>
      <c r="K171" s="160"/>
      <c r="L171" s="160"/>
      <c r="M171" s="160"/>
      <c r="R171" s="42">
        <f t="shared" si="28"/>
        <v>0</v>
      </c>
      <c r="S171" s="42">
        <f t="shared" si="29"/>
        <v>0</v>
      </c>
      <c r="U171" s="154">
        <f t="shared" si="30"/>
        <v>0</v>
      </c>
      <c r="V171" s="155">
        <f t="shared" si="31"/>
        <v>0</v>
      </c>
      <c r="AA171" s="161">
        <v>42730</v>
      </c>
      <c r="AB171" s="143" t="s">
        <v>456</v>
      </c>
      <c r="AC171" s="143"/>
    </row>
    <row r="172" spans="1:29" ht="12.75" hidden="1">
      <c r="A172" s="157">
        <f t="shared" si="32"/>
      </c>
      <c r="B172" s="158" t="e">
        <f t="shared" si="34"/>
        <v>#VALUE!</v>
      </c>
      <c r="C172" s="147" t="e">
        <f t="shared" si="27"/>
        <v>#VALUE!</v>
      </c>
      <c r="D172" s="148">
        <f t="shared" si="33"/>
        <v>0</v>
      </c>
      <c r="E172" s="149">
        <f t="shared" si="19"/>
        <v>0</v>
      </c>
      <c r="F172" s="159"/>
      <c r="G172" s="159"/>
      <c r="H172" s="159"/>
      <c r="I172" s="160"/>
      <c r="J172" s="160"/>
      <c r="K172" s="160"/>
      <c r="L172" s="160"/>
      <c r="M172" s="160"/>
      <c r="R172" s="42">
        <f t="shared" si="28"/>
        <v>0</v>
      </c>
      <c r="S172" s="42">
        <f t="shared" si="29"/>
        <v>0</v>
      </c>
      <c r="U172" s="154">
        <f t="shared" si="30"/>
        <v>0</v>
      </c>
      <c r="V172" s="155">
        <f t="shared" si="31"/>
        <v>0</v>
      </c>
      <c r="AA172" s="161">
        <v>42735</v>
      </c>
      <c r="AB172" s="143" t="s">
        <v>454</v>
      </c>
      <c r="AC172" s="143"/>
    </row>
    <row r="173" spans="1:29" ht="12.75" hidden="1">
      <c r="A173" s="157">
        <f t="shared" si="32"/>
      </c>
      <c r="B173" s="158" t="e">
        <f t="shared" si="34"/>
        <v>#VALUE!</v>
      </c>
      <c r="C173" s="147" t="e">
        <f aca="true" t="shared" si="35" ref="C173:C204">IF(G$24="ja",7-WEEKDAY(B173,2)+B173,MIN(B173+7-WEEKDAY(B173,2),G$35))</f>
        <v>#VALUE!</v>
      </c>
      <c r="D173" s="148">
        <f t="shared" si="33"/>
        <v>0</v>
      </c>
      <c r="E173" s="149">
        <f aca="true" t="shared" si="36" ref="E173:E224">R173-D173</f>
        <v>0</v>
      </c>
      <c r="F173" s="159"/>
      <c r="G173" s="159"/>
      <c r="H173" s="159"/>
      <c r="I173" s="160"/>
      <c r="J173" s="160"/>
      <c r="K173" s="160"/>
      <c r="L173" s="160"/>
      <c r="M173" s="160"/>
      <c r="R173" s="42">
        <f aca="true" t="shared" si="37" ref="R173:R204">IF(OR(U173-0&gt;G$35,U173-0&lt;C$35),0,IF(C$27="ja",1,IF(AND(D$27="ja",U173=G$35),1,0)))+IF(OR(U173-1&gt;G$35,U173-1&lt;C$35),0,IF(B$27="ja",1,0))+IF(OR(U173-2&gt;G$35,U173-2&lt;C$35),0,1)+IF(OR(U173-3&gt;G$35,U173-3&lt;C$35),0,1)+IF(OR(U173-4&gt;G$35,U173-4&lt;C$35),0,1)+IF(OR(U173-5&gt;G$35,U173-5&lt;C$35),0,1)+IF(OR(U173-6&gt;G$35,U173-6&lt;C$35),0,1)</f>
        <v>0</v>
      </c>
      <c r="S173" s="42">
        <f aca="true" t="shared" si="38" ref="S173:S204">IF(ISERROR(C173),0,V173)</f>
        <v>0</v>
      </c>
      <c r="U173" s="154">
        <f aca="true" t="shared" si="39" ref="U173:U204">IF(ISERROR(7-WEEKDAY(C173,2)+C173),0,7-WEEKDAY(C173,2)+C173)</f>
        <v>0</v>
      </c>
      <c r="V173" s="155">
        <f aca="true" t="shared" si="40" ref="V173:V204">IF(ISERROR(VLOOKUP(C173,Para_Feiertage,1,FALSE)),0,IF(WEEKDAY(C173,2)=7,0,IF(AND(C$37="nein",WEEKDAY(C173,2)=6),0,1)))+IF(ISERROR(VLOOKUP(C173-1,Para_Feiertage,1,FALSE)),0,IF(WEEKDAY(C173-1,2)=7,0,IF(AND(C$37="nein",WEEKDAY(C173-1,2)=6),0,1)))+IF(ISERROR(VLOOKUP(C173-2,Para_Feiertage,1,FALSE)),0,IF(WEEKDAY(C173-2,2)=7,0,IF(AND(C$37="nein",WEEKDAY(C173-2,2)=6),0,1)))+IF(ISERROR(VLOOKUP(C173-3,Para_Feiertage,1,FALSE)),0,IF(WEEKDAY(C173-3,2)=7,0,IF(AND(C$37="nein",WEEKDAY(C173-3,2)=6),0,1)))+IF(ISERROR(VLOOKUP(C173-4,Para_Feiertage,1,FALSE)),0,IF(WEEKDAY(C173-4,2)=7,0,IF(AND(C$37="nein",WEEKDAY(C173-4,2)=6),0,1)))+IF(ISERROR(VLOOKUP(C173-5,Para_Feiertage,1,FALSE)),0,IF(WEEKDAY(C173-5,2)=7,0,IF(AND(C$37="nein",WEEKDAY(C173-5,2)=6),0,1)))+IF(ISERROR(VLOOKUP(C173-6,Para_Feiertage,1,FALSE)),0,IF(WEEKDAY(C173-6,2)=7,0,IF(AND(C$37="nein",WEEKDAY(C173-6,2)=6),0,1)))</f>
        <v>0</v>
      </c>
      <c r="AA173" s="156" t="s">
        <v>462</v>
      </c>
      <c r="AB173" s="143"/>
      <c r="AC173" s="143"/>
    </row>
    <row r="174" spans="1:29" ht="12.75" hidden="1">
      <c r="A174" s="157">
        <f aca="true" t="shared" si="41" ref="A174:A205">IF(ISERROR(IF(B174&lt;&gt;"",A173+1,0)),"",IF(B174&lt;&gt;"",A173+1,0))</f>
      </c>
      <c r="B174" s="158" t="e">
        <f t="shared" si="34"/>
        <v>#VALUE!</v>
      </c>
      <c r="C174" s="147" t="e">
        <f t="shared" si="35"/>
        <v>#VALUE!</v>
      </c>
      <c r="D174" s="148">
        <f aca="true" t="shared" si="42" ref="D174:D205">S174</f>
        <v>0</v>
      </c>
      <c r="E174" s="149">
        <f t="shared" si="36"/>
        <v>0</v>
      </c>
      <c r="F174" s="159"/>
      <c r="G174" s="159"/>
      <c r="H174" s="159"/>
      <c r="I174" s="160"/>
      <c r="J174" s="160"/>
      <c r="K174" s="160"/>
      <c r="L174" s="160"/>
      <c r="M174" s="160"/>
      <c r="R174" s="42">
        <f t="shared" si="37"/>
        <v>0</v>
      </c>
      <c r="S174" s="42">
        <f t="shared" si="38"/>
        <v>0</v>
      </c>
      <c r="U174" s="154">
        <f t="shared" si="39"/>
        <v>0</v>
      </c>
      <c r="V174" s="155">
        <f t="shared" si="40"/>
        <v>0</v>
      </c>
      <c r="AA174" s="161">
        <v>42736</v>
      </c>
      <c r="AB174" s="143" t="s">
        <v>443</v>
      </c>
      <c r="AC174" s="143"/>
    </row>
    <row r="175" spans="1:29" ht="12.75" hidden="1">
      <c r="A175" s="157">
        <f t="shared" si="41"/>
      </c>
      <c r="B175" s="158" t="e">
        <f aca="true" t="shared" si="43" ref="B175:B206">IF(C174&gt;=G$35,"",B174+7)</f>
        <v>#VALUE!</v>
      </c>
      <c r="C175" s="147" t="e">
        <f t="shared" si="35"/>
        <v>#VALUE!</v>
      </c>
      <c r="D175" s="148">
        <f t="shared" si="42"/>
        <v>0</v>
      </c>
      <c r="E175" s="149">
        <f t="shared" si="36"/>
        <v>0</v>
      </c>
      <c r="F175" s="159"/>
      <c r="G175" s="159"/>
      <c r="H175" s="159"/>
      <c r="I175" s="160"/>
      <c r="J175" s="160"/>
      <c r="K175" s="160"/>
      <c r="L175" s="160"/>
      <c r="M175" s="160"/>
      <c r="R175" s="42">
        <f t="shared" si="37"/>
        <v>0</v>
      </c>
      <c r="S175" s="42">
        <f t="shared" si="38"/>
        <v>0</v>
      </c>
      <c r="U175" s="154">
        <f t="shared" si="39"/>
        <v>0</v>
      </c>
      <c r="V175" s="155">
        <f t="shared" si="40"/>
        <v>0</v>
      </c>
      <c r="AA175" s="161">
        <v>42741</v>
      </c>
      <c r="AB175" s="143" t="s">
        <v>444</v>
      </c>
      <c r="AC175" s="143"/>
    </row>
    <row r="176" spans="1:29" ht="12.75" hidden="1">
      <c r="A176" s="157">
        <f t="shared" si="41"/>
      </c>
      <c r="B176" s="158" t="e">
        <f t="shared" si="43"/>
        <v>#VALUE!</v>
      </c>
      <c r="C176" s="147" t="e">
        <f t="shared" si="35"/>
        <v>#VALUE!</v>
      </c>
      <c r="D176" s="148">
        <f t="shared" si="42"/>
        <v>0</v>
      </c>
      <c r="E176" s="149">
        <f t="shared" si="36"/>
        <v>0</v>
      </c>
      <c r="F176" s="159"/>
      <c r="G176" s="159"/>
      <c r="H176" s="159"/>
      <c r="I176" s="160"/>
      <c r="J176" s="160"/>
      <c r="K176" s="160"/>
      <c r="L176" s="160"/>
      <c r="M176" s="160"/>
      <c r="R176" s="42">
        <f t="shared" si="37"/>
        <v>0</v>
      </c>
      <c r="S176" s="42">
        <f t="shared" si="38"/>
        <v>0</v>
      </c>
      <c r="U176" s="154">
        <f t="shared" si="39"/>
        <v>0</v>
      </c>
      <c r="V176" s="155">
        <f t="shared" si="40"/>
        <v>0</v>
      </c>
      <c r="AA176" s="161">
        <v>42842</v>
      </c>
      <c r="AB176" s="143" t="s">
        <v>445</v>
      </c>
      <c r="AC176" s="143"/>
    </row>
    <row r="177" spans="1:29" ht="12.75" hidden="1">
      <c r="A177" s="157">
        <f t="shared" si="41"/>
      </c>
      <c r="B177" s="158" t="e">
        <f t="shared" si="43"/>
        <v>#VALUE!</v>
      </c>
      <c r="C177" s="147" t="e">
        <f t="shared" si="35"/>
        <v>#VALUE!</v>
      </c>
      <c r="D177" s="148">
        <f t="shared" si="42"/>
        <v>0</v>
      </c>
      <c r="E177" s="149">
        <f t="shared" si="36"/>
        <v>0</v>
      </c>
      <c r="F177" s="159"/>
      <c r="G177" s="159"/>
      <c r="H177" s="159"/>
      <c r="I177" s="160"/>
      <c r="J177" s="160"/>
      <c r="K177" s="160"/>
      <c r="L177" s="160"/>
      <c r="M177" s="160"/>
      <c r="R177" s="42">
        <f t="shared" si="37"/>
        <v>0</v>
      </c>
      <c r="S177" s="42">
        <f t="shared" si="38"/>
        <v>0</v>
      </c>
      <c r="U177" s="154">
        <f t="shared" si="39"/>
        <v>0</v>
      </c>
      <c r="V177" s="155">
        <f t="shared" si="40"/>
        <v>0</v>
      </c>
      <c r="AA177" s="161">
        <v>42856</v>
      </c>
      <c r="AB177" s="143" t="s">
        <v>446</v>
      </c>
      <c r="AC177" s="143"/>
    </row>
    <row r="178" spans="1:29" ht="12.75" hidden="1">
      <c r="A178" s="157">
        <f t="shared" si="41"/>
      </c>
      <c r="B178" s="158" t="e">
        <f t="shared" si="43"/>
        <v>#VALUE!</v>
      </c>
      <c r="C178" s="147" t="e">
        <f t="shared" si="35"/>
        <v>#VALUE!</v>
      </c>
      <c r="D178" s="148">
        <f t="shared" si="42"/>
        <v>0</v>
      </c>
      <c r="E178" s="149">
        <f t="shared" si="36"/>
        <v>0</v>
      </c>
      <c r="F178" s="159"/>
      <c r="G178" s="159"/>
      <c r="H178" s="159"/>
      <c r="I178" s="160"/>
      <c r="J178" s="160"/>
      <c r="K178" s="160"/>
      <c r="L178" s="160"/>
      <c r="M178" s="160"/>
      <c r="R178" s="42">
        <f t="shared" si="37"/>
        <v>0</v>
      </c>
      <c r="S178" s="42">
        <f t="shared" si="38"/>
        <v>0</v>
      </c>
      <c r="U178" s="154">
        <f t="shared" si="39"/>
        <v>0</v>
      </c>
      <c r="V178" s="155">
        <f t="shared" si="40"/>
        <v>0</v>
      </c>
      <c r="AA178" s="161">
        <v>42880</v>
      </c>
      <c r="AB178" s="143" t="s">
        <v>447</v>
      </c>
      <c r="AC178" s="143"/>
    </row>
    <row r="179" spans="1:29" ht="12.75" hidden="1">
      <c r="A179" s="157">
        <f t="shared" si="41"/>
      </c>
      <c r="B179" s="158" t="e">
        <f t="shared" si="43"/>
        <v>#VALUE!</v>
      </c>
      <c r="C179" s="147" t="e">
        <f t="shared" si="35"/>
        <v>#VALUE!</v>
      </c>
      <c r="D179" s="148">
        <f t="shared" si="42"/>
        <v>0</v>
      </c>
      <c r="E179" s="149">
        <f t="shared" si="36"/>
        <v>0</v>
      </c>
      <c r="F179" s="159"/>
      <c r="G179" s="159"/>
      <c r="H179" s="159"/>
      <c r="I179" s="160"/>
      <c r="J179" s="160"/>
      <c r="K179" s="160"/>
      <c r="L179" s="160"/>
      <c r="M179" s="160"/>
      <c r="R179" s="42">
        <f t="shared" si="37"/>
        <v>0</v>
      </c>
      <c r="S179" s="42">
        <f t="shared" si="38"/>
        <v>0</v>
      </c>
      <c r="U179" s="154">
        <f t="shared" si="39"/>
        <v>0</v>
      </c>
      <c r="V179" s="155">
        <f t="shared" si="40"/>
        <v>0</v>
      </c>
      <c r="AA179" s="161">
        <v>42891</v>
      </c>
      <c r="AB179" s="143" t="s">
        <v>448</v>
      </c>
      <c r="AC179" s="143"/>
    </row>
    <row r="180" spans="1:29" ht="12.75" hidden="1">
      <c r="A180" s="157">
        <f t="shared" si="41"/>
      </c>
      <c r="B180" s="158" t="e">
        <f t="shared" si="43"/>
        <v>#VALUE!</v>
      </c>
      <c r="C180" s="147" t="e">
        <f t="shared" si="35"/>
        <v>#VALUE!</v>
      </c>
      <c r="D180" s="148">
        <f t="shared" si="42"/>
        <v>0</v>
      </c>
      <c r="E180" s="149">
        <f t="shared" si="36"/>
        <v>0</v>
      </c>
      <c r="F180" s="159"/>
      <c r="G180" s="159"/>
      <c r="H180" s="159"/>
      <c r="I180" s="160"/>
      <c r="J180" s="160"/>
      <c r="K180" s="160"/>
      <c r="L180" s="160"/>
      <c r="M180" s="160"/>
      <c r="R180" s="42">
        <f t="shared" si="37"/>
        <v>0</v>
      </c>
      <c r="S180" s="42">
        <f t="shared" si="38"/>
        <v>0</v>
      </c>
      <c r="U180" s="154">
        <f t="shared" si="39"/>
        <v>0</v>
      </c>
      <c r="V180" s="155">
        <f t="shared" si="40"/>
        <v>0</v>
      </c>
      <c r="AA180" s="161">
        <v>42901</v>
      </c>
      <c r="AB180" s="143" t="s">
        <v>449</v>
      </c>
      <c r="AC180" s="143"/>
    </row>
    <row r="181" spans="1:29" ht="12.75" hidden="1">
      <c r="A181" s="157">
        <f t="shared" si="41"/>
      </c>
      <c r="B181" s="158" t="e">
        <f t="shared" si="43"/>
        <v>#VALUE!</v>
      </c>
      <c r="C181" s="147" t="e">
        <f t="shared" si="35"/>
        <v>#VALUE!</v>
      </c>
      <c r="D181" s="148">
        <f t="shared" si="42"/>
        <v>0</v>
      </c>
      <c r="E181" s="149">
        <f t="shared" si="36"/>
        <v>0</v>
      </c>
      <c r="F181" s="159"/>
      <c r="G181" s="159"/>
      <c r="H181" s="159"/>
      <c r="I181" s="160"/>
      <c r="J181" s="160"/>
      <c r="K181" s="160"/>
      <c r="L181" s="160"/>
      <c r="M181" s="160"/>
      <c r="R181" s="42">
        <f t="shared" si="37"/>
        <v>0</v>
      </c>
      <c r="S181" s="42">
        <f t="shared" si="38"/>
        <v>0</v>
      </c>
      <c r="U181" s="154">
        <f t="shared" si="39"/>
        <v>0</v>
      </c>
      <c r="V181" s="155">
        <f t="shared" si="40"/>
        <v>0</v>
      </c>
      <c r="AA181" s="161">
        <v>42962</v>
      </c>
      <c r="AB181" s="143" t="s">
        <v>450</v>
      </c>
      <c r="AC181" s="143"/>
    </row>
    <row r="182" spans="1:29" ht="12.75" hidden="1">
      <c r="A182" s="157">
        <f t="shared" si="41"/>
      </c>
      <c r="B182" s="158" t="e">
        <f t="shared" si="43"/>
        <v>#VALUE!</v>
      </c>
      <c r="C182" s="147" t="e">
        <f t="shared" si="35"/>
        <v>#VALUE!</v>
      </c>
      <c r="D182" s="148">
        <f t="shared" si="42"/>
        <v>0</v>
      </c>
      <c r="E182" s="149">
        <f t="shared" si="36"/>
        <v>0</v>
      </c>
      <c r="F182" s="159"/>
      <c r="G182" s="159"/>
      <c r="H182" s="159"/>
      <c r="I182" s="160"/>
      <c r="J182" s="160"/>
      <c r="K182" s="160"/>
      <c r="L182" s="160"/>
      <c r="M182" s="160"/>
      <c r="R182" s="42">
        <f t="shared" si="37"/>
        <v>0</v>
      </c>
      <c r="S182" s="42">
        <f t="shared" si="38"/>
        <v>0</v>
      </c>
      <c r="U182" s="154">
        <f t="shared" si="39"/>
        <v>0</v>
      </c>
      <c r="V182" s="155">
        <f t="shared" si="40"/>
        <v>0</v>
      </c>
      <c r="AA182" s="161">
        <v>43034</v>
      </c>
      <c r="AB182" s="143" t="s">
        <v>451</v>
      </c>
      <c r="AC182" s="143"/>
    </row>
    <row r="183" spans="1:29" ht="12.75" hidden="1">
      <c r="A183" s="157">
        <f t="shared" si="41"/>
      </c>
      <c r="B183" s="158" t="e">
        <f t="shared" si="43"/>
        <v>#VALUE!</v>
      </c>
      <c r="C183" s="147" t="e">
        <f t="shared" si="35"/>
        <v>#VALUE!</v>
      </c>
      <c r="D183" s="148">
        <f t="shared" si="42"/>
        <v>0</v>
      </c>
      <c r="E183" s="149">
        <f t="shared" si="36"/>
        <v>0</v>
      </c>
      <c r="F183" s="159"/>
      <c r="G183" s="159"/>
      <c r="H183" s="159"/>
      <c r="I183" s="160"/>
      <c r="J183" s="160"/>
      <c r="K183" s="160"/>
      <c r="L183" s="160"/>
      <c r="M183" s="160"/>
      <c r="R183" s="42">
        <f t="shared" si="37"/>
        <v>0</v>
      </c>
      <c r="S183" s="42">
        <f t="shared" si="38"/>
        <v>0</v>
      </c>
      <c r="U183" s="154">
        <f t="shared" si="39"/>
        <v>0</v>
      </c>
      <c r="V183" s="155">
        <f t="shared" si="40"/>
        <v>0</v>
      </c>
      <c r="AA183" s="161">
        <v>43040</v>
      </c>
      <c r="AB183" s="143" t="s">
        <v>452</v>
      </c>
      <c r="AC183" s="143"/>
    </row>
    <row r="184" spans="1:29" ht="12.75" hidden="1">
      <c r="A184" s="157">
        <f t="shared" si="41"/>
      </c>
      <c r="B184" s="158" t="e">
        <f t="shared" si="43"/>
        <v>#VALUE!</v>
      </c>
      <c r="C184" s="147" t="e">
        <f t="shared" si="35"/>
        <v>#VALUE!</v>
      </c>
      <c r="D184" s="148">
        <f t="shared" si="42"/>
        <v>0</v>
      </c>
      <c r="E184" s="149">
        <f t="shared" si="36"/>
        <v>0</v>
      </c>
      <c r="F184" s="159"/>
      <c r="G184" s="159"/>
      <c r="H184" s="159"/>
      <c r="I184" s="160"/>
      <c r="J184" s="160"/>
      <c r="K184" s="160"/>
      <c r="L184" s="160"/>
      <c r="M184" s="160"/>
      <c r="R184" s="42">
        <f t="shared" si="37"/>
        <v>0</v>
      </c>
      <c r="S184" s="42">
        <f t="shared" si="38"/>
        <v>0</v>
      </c>
      <c r="U184" s="154">
        <f t="shared" si="39"/>
        <v>0</v>
      </c>
      <c r="V184" s="155">
        <f t="shared" si="40"/>
        <v>0</v>
      </c>
      <c r="AA184" s="161">
        <v>43077</v>
      </c>
      <c r="AB184" s="143" t="s">
        <v>453</v>
      </c>
      <c r="AC184" s="143"/>
    </row>
    <row r="185" spans="1:29" ht="12.75" hidden="1">
      <c r="A185" s="157">
        <f t="shared" si="41"/>
      </c>
      <c r="B185" s="158" t="e">
        <f t="shared" si="43"/>
        <v>#VALUE!</v>
      </c>
      <c r="C185" s="147" t="e">
        <f t="shared" si="35"/>
        <v>#VALUE!</v>
      </c>
      <c r="D185" s="148">
        <f t="shared" si="42"/>
        <v>0</v>
      </c>
      <c r="E185" s="149">
        <f t="shared" si="36"/>
        <v>0</v>
      </c>
      <c r="F185" s="159"/>
      <c r="G185" s="159"/>
      <c r="H185" s="159"/>
      <c r="I185" s="160"/>
      <c r="J185" s="160"/>
      <c r="K185" s="160"/>
      <c r="L185" s="160"/>
      <c r="M185" s="160"/>
      <c r="R185" s="42">
        <f t="shared" si="37"/>
        <v>0</v>
      </c>
      <c r="S185" s="42">
        <f t="shared" si="38"/>
        <v>0</v>
      </c>
      <c r="U185" s="154">
        <f t="shared" si="39"/>
        <v>0</v>
      </c>
      <c r="V185" s="155">
        <f t="shared" si="40"/>
        <v>0</v>
      </c>
      <c r="AA185" s="161">
        <v>43093</v>
      </c>
      <c r="AB185" s="143" t="s">
        <v>454</v>
      </c>
      <c r="AC185" s="143"/>
    </row>
    <row r="186" spans="1:29" ht="12.75" hidden="1">
      <c r="A186" s="157">
        <f t="shared" si="41"/>
      </c>
      <c r="B186" s="158" t="e">
        <f t="shared" si="43"/>
        <v>#VALUE!</v>
      </c>
      <c r="C186" s="147" t="e">
        <f t="shared" si="35"/>
        <v>#VALUE!</v>
      </c>
      <c r="D186" s="148">
        <f t="shared" si="42"/>
        <v>0</v>
      </c>
      <c r="E186" s="149">
        <f t="shared" si="36"/>
        <v>0</v>
      </c>
      <c r="F186" s="159"/>
      <c r="G186" s="159"/>
      <c r="H186" s="159"/>
      <c r="I186" s="160"/>
      <c r="J186" s="160"/>
      <c r="K186" s="160"/>
      <c r="L186" s="160"/>
      <c r="M186" s="160"/>
      <c r="R186" s="42">
        <f t="shared" si="37"/>
        <v>0</v>
      </c>
      <c r="S186" s="42">
        <f t="shared" si="38"/>
        <v>0</v>
      </c>
      <c r="U186" s="154">
        <f t="shared" si="39"/>
        <v>0</v>
      </c>
      <c r="V186" s="155">
        <f t="shared" si="40"/>
        <v>0</v>
      </c>
      <c r="AA186" s="161">
        <v>43094</v>
      </c>
      <c r="AB186" s="143" t="s">
        <v>455</v>
      </c>
      <c r="AC186" s="143"/>
    </row>
    <row r="187" spans="1:29" ht="12.75" hidden="1">
      <c r="A187" s="157">
        <f t="shared" si="41"/>
      </c>
      <c r="B187" s="158" t="e">
        <f t="shared" si="43"/>
        <v>#VALUE!</v>
      </c>
      <c r="C187" s="147" t="e">
        <f t="shared" si="35"/>
        <v>#VALUE!</v>
      </c>
      <c r="D187" s="148">
        <f t="shared" si="42"/>
        <v>0</v>
      </c>
      <c r="E187" s="149">
        <f t="shared" si="36"/>
        <v>0</v>
      </c>
      <c r="F187" s="159"/>
      <c r="G187" s="159"/>
      <c r="H187" s="159"/>
      <c r="I187" s="160"/>
      <c r="J187" s="160"/>
      <c r="K187" s="160"/>
      <c r="L187" s="160"/>
      <c r="M187" s="160"/>
      <c r="R187" s="42">
        <f t="shared" si="37"/>
        <v>0</v>
      </c>
      <c r="S187" s="42">
        <f t="shared" si="38"/>
        <v>0</v>
      </c>
      <c r="U187" s="154">
        <f t="shared" si="39"/>
        <v>0</v>
      </c>
      <c r="V187" s="155">
        <f t="shared" si="40"/>
        <v>0</v>
      </c>
      <c r="AA187" s="161">
        <v>43095</v>
      </c>
      <c r="AB187" s="143" t="s">
        <v>456</v>
      </c>
      <c r="AC187" s="143"/>
    </row>
    <row r="188" spans="1:29" ht="12.75" hidden="1">
      <c r="A188" s="157">
        <f t="shared" si="41"/>
      </c>
      <c r="B188" s="158" t="e">
        <f t="shared" si="43"/>
        <v>#VALUE!</v>
      </c>
      <c r="C188" s="147" t="e">
        <f t="shared" si="35"/>
        <v>#VALUE!</v>
      </c>
      <c r="D188" s="148">
        <f t="shared" si="42"/>
        <v>0</v>
      </c>
      <c r="E188" s="149">
        <f t="shared" si="36"/>
        <v>0</v>
      </c>
      <c r="F188" s="159"/>
      <c r="G188" s="159"/>
      <c r="H188" s="159"/>
      <c r="I188" s="160"/>
      <c r="J188" s="160"/>
      <c r="K188" s="160"/>
      <c r="L188" s="160"/>
      <c r="M188" s="160"/>
      <c r="R188" s="42">
        <f t="shared" si="37"/>
        <v>0</v>
      </c>
      <c r="S188" s="42">
        <f t="shared" si="38"/>
        <v>0</v>
      </c>
      <c r="U188" s="154">
        <f t="shared" si="39"/>
        <v>0</v>
      </c>
      <c r="V188" s="155">
        <f t="shared" si="40"/>
        <v>0</v>
      </c>
      <c r="AA188" s="161">
        <v>43100</v>
      </c>
      <c r="AB188" s="143" t="s">
        <v>454</v>
      </c>
      <c r="AC188" s="143"/>
    </row>
    <row r="189" spans="1:29" ht="12.75" hidden="1">
      <c r="A189" s="157">
        <f t="shared" si="41"/>
      </c>
      <c r="B189" s="158" t="e">
        <f t="shared" si="43"/>
        <v>#VALUE!</v>
      </c>
      <c r="C189" s="147" t="e">
        <f t="shared" si="35"/>
        <v>#VALUE!</v>
      </c>
      <c r="D189" s="148">
        <f t="shared" si="42"/>
        <v>0</v>
      </c>
      <c r="E189" s="149">
        <f t="shared" si="36"/>
        <v>0</v>
      </c>
      <c r="F189" s="159"/>
      <c r="G189" s="159"/>
      <c r="H189" s="159"/>
      <c r="I189" s="160"/>
      <c r="J189" s="160"/>
      <c r="K189" s="160"/>
      <c r="L189" s="160"/>
      <c r="M189" s="160"/>
      <c r="R189" s="42">
        <f t="shared" si="37"/>
        <v>0</v>
      </c>
      <c r="S189" s="42">
        <f t="shared" si="38"/>
        <v>0</v>
      </c>
      <c r="U189" s="154">
        <f t="shared" si="39"/>
        <v>0</v>
      </c>
      <c r="V189" s="155">
        <f t="shared" si="40"/>
        <v>0</v>
      </c>
      <c r="AA189" s="156" t="s">
        <v>463</v>
      </c>
      <c r="AB189" s="143"/>
      <c r="AC189" s="143"/>
    </row>
    <row r="190" spans="1:29" ht="12.75" hidden="1">
      <c r="A190" s="157">
        <f t="shared" si="41"/>
      </c>
      <c r="B190" s="158" t="e">
        <f t="shared" si="43"/>
        <v>#VALUE!</v>
      </c>
      <c r="C190" s="147" t="e">
        <f t="shared" si="35"/>
        <v>#VALUE!</v>
      </c>
      <c r="D190" s="148">
        <f t="shared" si="42"/>
        <v>0</v>
      </c>
      <c r="E190" s="149">
        <f t="shared" si="36"/>
        <v>0</v>
      </c>
      <c r="F190" s="159"/>
      <c r="G190" s="159"/>
      <c r="H190" s="159"/>
      <c r="I190" s="160"/>
      <c r="J190" s="160"/>
      <c r="K190" s="160"/>
      <c r="L190" s="160"/>
      <c r="M190" s="160"/>
      <c r="R190" s="42">
        <f t="shared" si="37"/>
        <v>0</v>
      </c>
      <c r="S190" s="42">
        <f t="shared" si="38"/>
        <v>0</v>
      </c>
      <c r="U190" s="154">
        <f t="shared" si="39"/>
        <v>0</v>
      </c>
      <c r="V190" s="155">
        <f t="shared" si="40"/>
        <v>0</v>
      </c>
      <c r="AA190" s="161">
        <v>43101</v>
      </c>
      <c r="AB190" s="143" t="s">
        <v>443</v>
      </c>
      <c r="AC190" s="143"/>
    </row>
    <row r="191" spans="1:29" ht="12.75" hidden="1">
      <c r="A191" s="157">
        <f t="shared" si="41"/>
      </c>
      <c r="B191" s="158" t="e">
        <f t="shared" si="43"/>
        <v>#VALUE!</v>
      </c>
      <c r="C191" s="147" t="e">
        <f t="shared" si="35"/>
        <v>#VALUE!</v>
      </c>
      <c r="D191" s="148">
        <f t="shared" si="42"/>
        <v>0</v>
      </c>
      <c r="E191" s="149">
        <f t="shared" si="36"/>
        <v>0</v>
      </c>
      <c r="F191" s="159"/>
      <c r="G191" s="159"/>
      <c r="H191" s="159"/>
      <c r="I191" s="160"/>
      <c r="J191" s="160"/>
      <c r="K191" s="160"/>
      <c r="L191" s="160"/>
      <c r="M191" s="160"/>
      <c r="R191" s="42">
        <f t="shared" si="37"/>
        <v>0</v>
      </c>
      <c r="S191" s="42">
        <f t="shared" si="38"/>
        <v>0</v>
      </c>
      <c r="U191" s="154">
        <f t="shared" si="39"/>
        <v>0</v>
      </c>
      <c r="V191" s="155">
        <f t="shared" si="40"/>
        <v>0</v>
      </c>
      <c r="AA191" s="161">
        <v>43106</v>
      </c>
      <c r="AB191" s="143" t="s">
        <v>444</v>
      </c>
      <c r="AC191" s="143"/>
    </row>
    <row r="192" spans="1:29" ht="12.75" hidden="1">
      <c r="A192" s="157">
        <f t="shared" si="41"/>
      </c>
      <c r="B192" s="158" t="e">
        <f t="shared" si="43"/>
        <v>#VALUE!</v>
      </c>
      <c r="C192" s="147" t="e">
        <f t="shared" si="35"/>
        <v>#VALUE!</v>
      </c>
      <c r="D192" s="148">
        <f t="shared" si="42"/>
        <v>0</v>
      </c>
      <c r="E192" s="149">
        <f t="shared" si="36"/>
        <v>0</v>
      </c>
      <c r="F192" s="159"/>
      <c r="G192" s="159"/>
      <c r="H192" s="159"/>
      <c r="I192" s="160"/>
      <c r="J192" s="160"/>
      <c r="K192" s="160"/>
      <c r="L192" s="160"/>
      <c r="M192" s="160"/>
      <c r="R192" s="42">
        <f t="shared" si="37"/>
        <v>0</v>
      </c>
      <c r="S192" s="42">
        <f t="shared" si="38"/>
        <v>0</v>
      </c>
      <c r="U192" s="154">
        <f t="shared" si="39"/>
        <v>0</v>
      </c>
      <c r="V192" s="155">
        <f t="shared" si="40"/>
        <v>0</v>
      </c>
      <c r="AA192" s="161">
        <v>43192</v>
      </c>
      <c r="AB192" s="143" t="s">
        <v>445</v>
      </c>
      <c r="AC192" s="143"/>
    </row>
    <row r="193" spans="1:29" ht="12.75" hidden="1">
      <c r="A193" s="157">
        <f t="shared" si="41"/>
      </c>
      <c r="B193" s="158" t="e">
        <f t="shared" si="43"/>
        <v>#VALUE!</v>
      </c>
      <c r="C193" s="147" t="e">
        <f t="shared" si="35"/>
        <v>#VALUE!</v>
      </c>
      <c r="D193" s="148">
        <f t="shared" si="42"/>
        <v>0</v>
      </c>
      <c r="E193" s="149">
        <f t="shared" si="36"/>
        <v>0</v>
      </c>
      <c r="F193" s="159"/>
      <c r="G193" s="159"/>
      <c r="H193" s="159"/>
      <c r="I193" s="160"/>
      <c r="J193" s="160"/>
      <c r="K193" s="160"/>
      <c r="L193" s="160"/>
      <c r="M193" s="160"/>
      <c r="R193" s="42">
        <f t="shared" si="37"/>
        <v>0</v>
      </c>
      <c r="S193" s="42">
        <f t="shared" si="38"/>
        <v>0</v>
      </c>
      <c r="U193" s="154">
        <f t="shared" si="39"/>
        <v>0</v>
      </c>
      <c r="V193" s="155">
        <f t="shared" si="40"/>
        <v>0</v>
      </c>
      <c r="AA193" s="161">
        <v>43221</v>
      </c>
      <c r="AB193" s="143" t="s">
        <v>446</v>
      </c>
      <c r="AC193" s="143"/>
    </row>
    <row r="194" spans="1:29" ht="12.75" hidden="1">
      <c r="A194" s="157">
        <f t="shared" si="41"/>
      </c>
      <c r="B194" s="158" t="e">
        <f t="shared" si="43"/>
        <v>#VALUE!</v>
      </c>
      <c r="C194" s="147" t="e">
        <f t="shared" si="35"/>
        <v>#VALUE!</v>
      </c>
      <c r="D194" s="148">
        <f t="shared" si="42"/>
        <v>0</v>
      </c>
      <c r="E194" s="149">
        <f t="shared" si="36"/>
        <v>0</v>
      </c>
      <c r="F194" s="159"/>
      <c r="G194" s="159"/>
      <c r="H194" s="159"/>
      <c r="I194" s="160"/>
      <c r="J194" s="160"/>
      <c r="K194" s="160"/>
      <c r="L194" s="160"/>
      <c r="M194" s="160"/>
      <c r="R194" s="42">
        <f t="shared" si="37"/>
        <v>0</v>
      </c>
      <c r="S194" s="42">
        <f t="shared" si="38"/>
        <v>0</v>
      </c>
      <c r="U194" s="154">
        <f t="shared" si="39"/>
        <v>0</v>
      </c>
      <c r="V194" s="155">
        <f t="shared" si="40"/>
        <v>0</v>
      </c>
      <c r="AA194" s="161">
        <v>43230</v>
      </c>
      <c r="AB194" s="143" t="s">
        <v>447</v>
      </c>
      <c r="AC194" s="143"/>
    </row>
    <row r="195" spans="1:29" ht="12.75" hidden="1">
      <c r="A195" s="157">
        <f t="shared" si="41"/>
      </c>
      <c r="B195" s="158" t="e">
        <f t="shared" si="43"/>
        <v>#VALUE!</v>
      </c>
      <c r="C195" s="147" t="e">
        <f t="shared" si="35"/>
        <v>#VALUE!</v>
      </c>
      <c r="D195" s="148">
        <f t="shared" si="42"/>
        <v>0</v>
      </c>
      <c r="E195" s="149">
        <f t="shared" si="36"/>
        <v>0</v>
      </c>
      <c r="F195" s="159"/>
      <c r="G195" s="159"/>
      <c r="H195" s="159"/>
      <c r="I195" s="160"/>
      <c r="J195" s="160"/>
      <c r="K195" s="160"/>
      <c r="L195" s="160"/>
      <c r="M195" s="160"/>
      <c r="R195" s="42">
        <f t="shared" si="37"/>
        <v>0</v>
      </c>
      <c r="S195" s="42">
        <f t="shared" si="38"/>
        <v>0</v>
      </c>
      <c r="U195" s="154">
        <f t="shared" si="39"/>
        <v>0</v>
      </c>
      <c r="V195" s="155">
        <f t="shared" si="40"/>
        <v>0</v>
      </c>
      <c r="AA195" s="161">
        <v>43241</v>
      </c>
      <c r="AB195" s="143" t="s">
        <v>448</v>
      </c>
      <c r="AC195" s="143"/>
    </row>
    <row r="196" spans="1:29" ht="12.75" hidden="1">
      <c r="A196" s="157">
        <f t="shared" si="41"/>
      </c>
      <c r="B196" s="158" t="e">
        <f t="shared" si="43"/>
        <v>#VALUE!</v>
      </c>
      <c r="C196" s="147" t="e">
        <f t="shared" si="35"/>
        <v>#VALUE!</v>
      </c>
      <c r="D196" s="148">
        <f t="shared" si="42"/>
        <v>0</v>
      </c>
      <c r="E196" s="149">
        <f t="shared" si="36"/>
        <v>0</v>
      </c>
      <c r="F196" s="159"/>
      <c r="G196" s="159"/>
      <c r="H196" s="159"/>
      <c r="I196" s="160"/>
      <c r="J196" s="160"/>
      <c r="K196" s="160"/>
      <c r="L196" s="160"/>
      <c r="M196" s="160"/>
      <c r="R196" s="42">
        <f t="shared" si="37"/>
        <v>0</v>
      </c>
      <c r="S196" s="42">
        <f t="shared" si="38"/>
        <v>0</v>
      </c>
      <c r="U196" s="154">
        <f t="shared" si="39"/>
        <v>0</v>
      </c>
      <c r="V196" s="155">
        <f t="shared" si="40"/>
        <v>0</v>
      </c>
      <c r="AA196" s="161">
        <v>43251</v>
      </c>
      <c r="AB196" s="143" t="s">
        <v>449</v>
      </c>
      <c r="AC196" s="143"/>
    </row>
    <row r="197" spans="1:29" ht="12.75" hidden="1">
      <c r="A197" s="157">
        <f t="shared" si="41"/>
      </c>
      <c r="B197" s="158" t="e">
        <f t="shared" si="43"/>
        <v>#VALUE!</v>
      </c>
      <c r="C197" s="147" t="e">
        <f t="shared" si="35"/>
        <v>#VALUE!</v>
      </c>
      <c r="D197" s="148">
        <f t="shared" si="42"/>
        <v>0</v>
      </c>
      <c r="E197" s="149">
        <f t="shared" si="36"/>
        <v>0</v>
      </c>
      <c r="F197" s="159"/>
      <c r="G197" s="159"/>
      <c r="H197" s="159"/>
      <c r="I197" s="160"/>
      <c r="J197" s="160"/>
      <c r="K197" s="160"/>
      <c r="L197" s="160"/>
      <c r="M197" s="160"/>
      <c r="R197" s="42">
        <f t="shared" si="37"/>
        <v>0</v>
      </c>
      <c r="S197" s="42">
        <f t="shared" si="38"/>
        <v>0</v>
      </c>
      <c r="U197" s="154">
        <f t="shared" si="39"/>
        <v>0</v>
      </c>
      <c r="V197" s="155">
        <f t="shared" si="40"/>
        <v>0</v>
      </c>
      <c r="AA197" s="161">
        <v>43327</v>
      </c>
      <c r="AB197" s="143" t="s">
        <v>450</v>
      </c>
      <c r="AC197" s="143"/>
    </row>
    <row r="198" spans="1:29" ht="12.75" hidden="1">
      <c r="A198" s="157">
        <f t="shared" si="41"/>
      </c>
      <c r="B198" s="158" t="e">
        <f t="shared" si="43"/>
        <v>#VALUE!</v>
      </c>
      <c r="C198" s="147" t="e">
        <f t="shared" si="35"/>
        <v>#VALUE!</v>
      </c>
      <c r="D198" s="148">
        <f t="shared" si="42"/>
        <v>0</v>
      </c>
      <c r="E198" s="149">
        <f t="shared" si="36"/>
        <v>0</v>
      </c>
      <c r="F198" s="159"/>
      <c r="G198" s="159"/>
      <c r="H198" s="159"/>
      <c r="I198" s="160"/>
      <c r="J198" s="160"/>
      <c r="K198" s="160"/>
      <c r="L198" s="160"/>
      <c r="M198" s="160"/>
      <c r="R198" s="42">
        <f t="shared" si="37"/>
        <v>0</v>
      </c>
      <c r="S198" s="42">
        <f t="shared" si="38"/>
        <v>0</v>
      </c>
      <c r="U198" s="154">
        <f t="shared" si="39"/>
        <v>0</v>
      </c>
      <c r="V198" s="155">
        <f t="shared" si="40"/>
        <v>0</v>
      </c>
      <c r="AA198" s="161">
        <v>43399</v>
      </c>
      <c r="AB198" s="143" t="s">
        <v>451</v>
      </c>
      <c r="AC198" s="143"/>
    </row>
    <row r="199" spans="1:29" ht="12.75" hidden="1">
      <c r="A199" s="157">
        <f t="shared" si="41"/>
      </c>
      <c r="B199" s="158" t="e">
        <f t="shared" si="43"/>
        <v>#VALUE!</v>
      </c>
      <c r="C199" s="147" t="e">
        <f t="shared" si="35"/>
        <v>#VALUE!</v>
      </c>
      <c r="D199" s="148">
        <f t="shared" si="42"/>
        <v>0</v>
      </c>
      <c r="E199" s="149">
        <f t="shared" si="36"/>
        <v>0</v>
      </c>
      <c r="F199" s="159"/>
      <c r="G199" s="159"/>
      <c r="H199" s="159"/>
      <c r="I199" s="160"/>
      <c r="J199" s="160"/>
      <c r="K199" s="160"/>
      <c r="L199" s="160"/>
      <c r="M199" s="160"/>
      <c r="R199" s="42">
        <f t="shared" si="37"/>
        <v>0</v>
      </c>
      <c r="S199" s="42">
        <f t="shared" si="38"/>
        <v>0</v>
      </c>
      <c r="U199" s="154">
        <f t="shared" si="39"/>
        <v>0</v>
      </c>
      <c r="V199" s="155">
        <f t="shared" si="40"/>
        <v>0</v>
      </c>
      <c r="AA199" s="161">
        <v>43405</v>
      </c>
      <c r="AB199" s="143" t="s">
        <v>452</v>
      </c>
      <c r="AC199" s="143"/>
    </row>
    <row r="200" spans="1:29" ht="12.75" hidden="1">
      <c r="A200" s="157">
        <f t="shared" si="41"/>
      </c>
      <c r="B200" s="158" t="e">
        <f t="shared" si="43"/>
        <v>#VALUE!</v>
      </c>
      <c r="C200" s="147" t="e">
        <f t="shared" si="35"/>
        <v>#VALUE!</v>
      </c>
      <c r="D200" s="148">
        <f t="shared" si="42"/>
        <v>0</v>
      </c>
      <c r="E200" s="149">
        <f t="shared" si="36"/>
        <v>0</v>
      </c>
      <c r="F200" s="159"/>
      <c r="G200" s="159"/>
      <c r="H200" s="159"/>
      <c r="I200" s="160"/>
      <c r="J200" s="160"/>
      <c r="K200" s="160"/>
      <c r="L200" s="160"/>
      <c r="M200" s="160"/>
      <c r="R200" s="42">
        <f t="shared" si="37"/>
        <v>0</v>
      </c>
      <c r="S200" s="42">
        <f t="shared" si="38"/>
        <v>0</v>
      </c>
      <c r="U200" s="154">
        <f t="shared" si="39"/>
        <v>0</v>
      </c>
      <c r="V200" s="155">
        <f t="shared" si="40"/>
        <v>0</v>
      </c>
      <c r="AA200" s="161">
        <v>43442</v>
      </c>
      <c r="AB200" s="143" t="s">
        <v>453</v>
      </c>
      <c r="AC200" s="143"/>
    </row>
    <row r="201" spans="1:29" ht="12.75" hidden="1">
      <c r="A201" s="157">
        <f t="shared" si="41"/>
      </c>
      <c r="B201" s="158" t="e">
        <f t="shared" si="43"/>
        <v>#VALUE!</v>
      </c>
      <c r="C201" s="147" t="e">
        <f t="shared" si="35"/>
        <v>#VALUE!</v>
      </c>
      <c r="D201" s="148">
        <f t="shared" si="42"/>
        <v>0</v>
      </c>
      <c r="E201" s="149">
        <f t="shared" si="36"/>
        <v>0</v>
      </c>
      <c r="F201" s="159"/>
      <c r="G201" s="159"/>
      <c r="H201" s="159"/>
      <c r="I201" s="160"/>
      <c r="J201" s="160"/>
      <c r="K201" s="160"/>
      <c r="L201" s="160"/>
      <c r="M201" s="160"/>
      <c r="R201" s="42">
        <f t="shared" si="37"/>
        <v>0</v>
      </c>
      <c r="S201" s="42">
        <f t="shared" si="38"/>
        <v>0</v>
      </c>
      <c r="U201" s="154">
        <f t="shared" si="39"/>
        <v>0</v>
      </c>
      <c r="V201" s="155">
        <f t="shared" si="40"/>
        <v>0</v>
      </c>
      <c r="AA201" s="161">
        <v>43458</v>
      </c>
      <c r="AB201" s="143" t="s">
        <v>454</v>
      </c>
      <c r="AC201" s="143"/>
    </row>
    <row r="202" spans="1:29" ht="12.75" hidden="1">
      <c r="A202" s="157">
        <f t="shared" si="41"/>
      </c>
      <c r="B202" s="158" t="e">
        <f t="shared" si="43"/>
        <v>#VALUE!</v>
      </c>
      <c r="C202" s="147" t="e">
        <f t="shared" si="35"/>
        <v>#VALUE!</v>
      </c>
      <c r="D202" s="148">
        <f t="shared" si="42"/>
        <v>0</v>
      </c>
      <c r="E202" s="149">
        <f t="shared" si="36"/>
        <v>0</v>
      </c>
      <c r="F202" s="159"/>
      <c r="G202" s="159"/>
      <c r="H202" s="159"/>
      <c r="I202" s="160"/>
      <c r="J202" s="160"/>
      <c r="K202" s="160"/>
      <c r="L202" s="160"/>
      <c r="M202" s="160"/>
      <c r="R202" s="42">
        <f t="shared" si="37"/>
        <v>0</v>
      </c>
      <c r="S202" s="42">
        <f t="shared" si="38"/>
        <v>0</v>
      </c>
      <c r="U202" s="154">
        <f t="shared" si="39"/>
        <v>0</v>
      </c>
      <c r="V202" s="155">
        <f t="shared" si="40"/>
        <v>0</v>
      </c>
      <c r="AA202" s="161">
        <v>43459</v>
      </c>
      <c r="AB202" s="143" t="s">
        <v>455</v>
      </c>
      <c r="AC202" s="143"/>
    </row>
    <row r="203" spans="1:29" ht="12.75" hidden="1">
      <c r="A203" s="157">
        <f t="shared" si="41"/>
      </c>
      <c r="B203" s="158" t="e">
        <f t="shared" si="43"/>
        <v>#VALUE!</v>
      </c>
      <c r="C203" s="147" t="e">
        <f t="shared" si="35"/>
        <v>#VALUE!</v>
      </c>
      <c r="D203" s="148">
        <f t="shared" si="42"/>
        <v>0</v>
      </c>
      <c r="E203" s="149">
        <f t="shared" si="36"/>
        <v>0</v>
      </c>
      <c r="F203" s="159"/>
      <c r="G203" s="159"/>
      <c r="H203" s="159"/>
      <c r="I203" s="160"/>
      <c r="J203" s="160"/>
      <c r="K203" s="160"/>
      <c r="L203" s="160"/>
      <c r="M203" s="160"/>
      <c r="R203" s="42">
        <f t="shared" si="37"/>
        <v>0</v>
      </c>
      <c r="S203" s="42">
        <f t="shared" si="38"/>
        <v>0</v>
      </c>
      <c r="U203" s="154">
        <f t="shared" si="39"/>
        <v>0</v>
      </c>
      <c r="V203" s="155">
        <f t="shared" si="40"/>
        <v>0</v>
      </c>
      <c r="AA203" s="161">
        <v>43460</v>
      </c>
      <c r="AB203" s="143" t="s">
        <v>456</v>
      </c>
      <c r="AC203" s="143"/>
    </row>
    <row r="204" spans="1:29" ht="12.75" hidden="1">
      <c r="A204" s="157">
        <f t="shared" si="41"/>
      </c>
      <c r="B204" s="158" t="e">
        <f t="shared" si="43"/>
        <v>#VALUE!</v>
      </c>
      <c r="C204" s="147" t="e">
        <f t="shared" si="35"/>
        <v>#VALUE!</v>
      </c>
      <c r="D204" s="148">
        <f t="shared" si="42"/>
        <v>0</v>
      </c>
      <c r="E204" s="149">
        <f t="shared" si="36"/>
        <v>0</v>
      </c>
      <c r="F204" s="159"/>
      <c r="G204" s="159"/>
      <c r="H204" s="159"/>
      <c r="I204" s="160"/>
      <c r="J204" s="160"/>
      <c r="K204" s="160"/>
      <c r="L204" s="160"/>
      <c r="M204" s="160"/>
      <c r="R204" s="42">
        <f t="shared" si="37"/>
        <v>0</v>
      </c>
      <c r="S204" s="42">
        <f t="shared" si="38"/>
        <v>0</v>
      </c>
      <c r="U204" s="154">
        <f t="shared" si="39"/>
        <v>0</v>
      </c>
      <c r="V204" s="155">
        <f t="shared" si="40"/>
        <v>0</v>
      </c>
      <c r="AA204" s="161">
        <v>43465</v>
      </c>
      <c r="AB204" s="143" t="s">
        <v>454</v>
      </c>
      <c r="AC204" s="143"/>
    </row>
    <row r="205" spans="1:29" ht="12.75" hidden="1">
      <c r="A205" s="157">
        <f t="shared" si="41"/>
      </c>
      <c r="B205" s="158" t="e">
        <f t="shared" si="43"/>
        <v>#VALUE!</v>
      </c>
      <c r="C205" s="147" t="e">
        <f aca="true" t="shared" si="44" ref="C205:C224">IF(G$24="ja",7-WEEKDAY(B205,2)+B205,MIN(B205+7-WEEKDAY(B205,2),G$35))</f>
        <v>#VALUE!</v>
      </c>
      <c r="D205" s="148">
        <f t="shared" si="42"/>
        <v>0</v>
      </c>
      <c r="E205" s="149">
        <f t="shared" si="36"/>
        <v>0</v>
      </c>
      <c r="F205" s="159"/>
      <c r="G205" s="159"/>
      <c r="H205" s="159"/>
      <c r="I205" s="160"/>
      <c r="J205" s="160"/>
      <c r="K205" s="160"/>
      <c r="L205" s="160"/>
      <c r="M205" s="160"/>
      <c r="R205" s="42">
        <f aca="true" t="shared" si="45" ref="R205:R224">IF(OR(U205-0&gt;G$35,U205-0&lt;C$35),0,IF(C$27="ja",1,IF(AND(D$27="ja",U205=G$35),1,0)))+IF(OR(U205-1&gt;G$35,U205-1&lt;C$35),0,IF(B$27="ja",1,0))+IF(OR(U205-2&gt;G$35,U205-2&lt;C$35),0,1)+IF(OR(U205-3&gt;G$35,U205-3&lt;C$35),0,1)+IF(OR(U205-4&gt;G$35,U205-4&lt;C$35),0,1)+IF(OR(U205-5&gt;G$35,U205-5&lt;C$35),0,1)+IF(OR(U205-6&gt;G$35,U205-6&lt;C$35),0,1)</f>
        <v>0</v>
      </c>
      <c r="S205" s="42">
        <f aca="true" t="shared" si="46" ref="S205:S224">IF(ISERROR(C205),0,V205)</f>
        <v>0</v>
      </c>
      <c r="U205" s="154">
        <f aca="true" t="shared" si="47" ref="U205:U224">IF(ISERROR(7-WEEKDAY(C205,2)+C205),0,7-WEEKDAY(C205,2)+C205)</f>
        <v>0</v>
      </c>
      <c r="V205" s="155">
        <f aca="true" t="shared" si="48" ref="V205:V224">IF(ISERROR(VLOOKUP(C205,Para_Feiertage,1,FALSE)),0,IF(WEEKDAY(C205,2)=7,0,IF(AND(C$37="nein",WEEKDAY(C205,2)=6),0,1)))+IF(ISERROR(VLOOKUP(C205-1,Para_Feiertage,1,FALSE)),0,IF(WEEKDAY(C205-1,2)=7,0,IF(AND(C$37="nein",WEEKDAY(C205-1,2)=6),0,1)))+IF(ISERROR(VLOOKUP(C205-2,Para_Feiertage,1,FALSE)),0,IF(WEEKDAY(C205-2,2)=7,0,IF(AND(C$37="nein",WEEKDAY(C205-2,2)=6),0,1)))+IF(ISERROR(VLOOKUP(C205-3,Para_Feiertage,1,FALSE)),0,IF(WEEKDAY(C205-3,2)=7,0,IF(AND(C$37="nein",WEEKDAY(C205-3,2)=6),0,1)))+IF(ISERROR(VLOOKUP(C205-4,Para_Feiertage,1,FALSE)),0,IF(WEEKDAY(C205-4,2)=7,0,IF(AND(C$37="nein",WEEKDAY(C205-4,2)=6),0,1)))+IF(ISERROR(VLOOKUP(C205-5,Para_Feiertage,1,FALSE)),0,IF(WEEKDAY(C205-5,2)=7,0,IF(AND(C$37="nein",WEEKDAY(C205-5,2)=6),0,1)))+IF(ISERROR(VLOOKUP(C205-6,Para_Feiertage,1,FALSE)),0,IF(WEEKDAY(C205-6,2)=7,0,IF(AND(C$37="nein",WEEKDAY(C205-6,2)=6),0,1)))</f>
        <v>0</v>
      </c>
      <c r="AA205" s="156" t="s">
        <v>464</v>
      </c>
      <c r="AB205" s="143"/>
      <c r="AC205" s="143"/>
    </row>
    <row r="206" spans="1:29" ht="12.75" hidden="1">
      <c r="A206" s="157">
        <f aca="true" t="shared" si="49" ref="A206:A224">IF(ISERROR(IF(B206&lt;&gt;"",A205+1,0)),"",IF(B206&lt;&gt;"",A205+1,0))</f>
      </c>
      <c r="B206" s="158" t="e">
        <f t="shared" si="43"/>
        <v>#VALUE!</v>
      </c>
      <c r="C206" s="147" t="e">
        <f t="shared" si="44"/>
        <v>#VALUE!</v>
      </c>
      <c r="D206" s="148">
        <f aca="true" t="shared" si="50" ref="D206:D224">S206</f>
        <v>0</v>
      </c>
      <c r="E206" s="149">
        <f t="shared" si="36"/>
        <v>0</v>
      </c>
      <c r="F206" s="159"/>
      <c r="G206" s="159"/>
      <c r="H206" s="159"/>
      <c r="I206" s="160"/>
      <c r="J206" s="160"/>
      <c r="K206" s="160"/>
      <c r="L206" s="160"/>
      <c r="M206" s="160"/>
      <c r="R206" s="42">
        <f t="shared" si="45"/>
        <v>0</v>
      </c>
      <c r="S206" s="42">
        <f t="shared" si="46"/>
        <v>0</v>
      </c>
      <c r="U206" s="154">
        <f t="shared" si="47"/>
        <v>0</v>
      </c>
      <c r="V206" s="155">
        <f t="shared" si="48"/>
        <v>0</v>
      </c>
      <c r="AA206" s="161">
        <v>43466</v>
      </c>
      <c r="AB206" s="143" t="s">
        <v>443</v>
      </c>
      <c r="AC206" s="143"/>
    </row>
    <row r="207" spans="1:29" ht="12.75" hidden="1">
      <c r="A207" s="157">
        <f t="shared" si="49"/>
      </c>
      <c r="B207" s="158" t="e">
        <f aca="true" t="shared" si="51" ref="B207:B224">IF(C206&gt;=G$35,"",B206+7)</f>
        <v>#VALUE!</v>
      </c>
      <c r="C207" s="147" t="e">
        <f t="shared" si="44"/>
        <v>#VALUE!</v>
      </c>
      <c r="D207" s="148">
        <f t="shared" si="50"/>
        <v>0</v>
      </c>
      <c r="E207" s="149">
        <f t="shared" si="36"/>
        <v>0</v>
      </c>
      <c r="F207" s="159"/>
      <c r="G207" s="159"/>
      <c r="H207" s="159"/>
      <c r="I207" s="160"/>
      <c r="J207" s="160"/>
      <c r="K207" s="160"/>
      <c r="L207" s="160"/>
      <c r="M207" s="160"/>
      <c r="R207" s="42">
        <f t="shared" si="45"/>
        <v>0</v>
      </c>
      <c r="S207" s="42">
        <f t="shared" si="46"/>
        <v>0</v>
      </c>
      <c r="U207" s="154">
        <f t="shared" si="47"/>
        <v>0</v>
      </c>
      <c r="V207" s="155">
        <f t="shared" si="48"/>
        <v>0</v>
      </c>
      <c r="AA207" s="161">
        <v>43471</v>
      </c>
      <c r="AB207" s="143" t="s">
        <v>444</v>
      </c>
      <c r="AC207" s="143"/>
    </row>
    <row r="208" spans="1:29" ht="12.75" hidden="1">
      <c r="A208" s="157">
        <f t="shared" si="49"/>
      </c>
      <c r="B208" s="158" t="e">
        <f t="shared" si="51"/>
        <v>#VALUE!</v>
      </c>
      <c r="C208" s="147" t="e">
        <f t="shared" si="44"/>
        <v>#VALUE!</v>
      </c>
      <c r="D208" s="148">
        <f t="shared" si="50"/>
        <v>0</v>
      </c>
      <c r="E208" s="149">
        <f t="shared" si="36"/>
        <v>0</v>
      </c>
      <c r="F208" s="159"/>
      <c r="G208" s="159"/>
      <c r="H208" s="159"/>
      <c r="I208" s="160"/>
      <c r="J208" s="160"/>
      <c r="K208" s="160"/>
      <c r="L208" s="160"/>
      <c r="M208" s="160"/>
      <c r="R208" s="42">
        <f t="shared" si="45"/>
        <v>0</v>
      </c>
      <c r="S208" s="42">
        <f t="shared" si="46"/>
        <v>0</v>
      </c>
      <c r="U208" s="154">
        <f t="shared" si="47"/>
        <v>0</v>
      </c>
      <c r="V208" s="155">
        <f t="shared" si="48"/>
        <v>0</v>
      </c>
      <c r="AA208" s="161">
        <v>43577</v>
      </c>
      <c r="AB208" s="143" t="s">
        <v>445</v>
      </c>
      <c r="AC208" s="143"/>
    </row>
    <row r="209" spans="1:29" ht="12.75" hidden="1">
      <c r="A209" s="157">
        <f t="shared" si="49"/>
      </c>
      <c r="B209" s="158" t="e">
        <f t="shared" si="51"/>
        <v>#VALUE!</v>
      </c>
      <c r="C209" s="147" t="e">
        <f t="shared" si="44"/>
        <v>#VALUE!</v>
      </c>
      <c r="D209" s="148">
        <f t="shared" si="50"/>
        <v>0</v>
      </c>
      <c r="E209" s="149">
        <f t="shared" si="36"/>
        <v>0</v>
      </c>
      <c r="F209" s="159"/>
      <c r="G209" s="159"/>
      <c r="H209" s="159"/>
      <c r="I209" s="160"/>
      <c r="J209" s="160"/>
      <c r="K209" s="160"/>
      <c r="L209" s="160"/>
      <c r="M209" s="160"/>
      <c r="R209" s="42">
        <f t="shared" si="45"/>
        <v>0</v>
      </c>
      <c r="S209" s="42">
        <f t="shared" si="46"/>
        <v>0</v>
      </c>
      <c r="U209" s="154">
        <f t="shared" si="47"/>
        <v>0</v>
      </c>
      <c r="V209" s="155">
        <f t="shared" si="48"/>
        <v>0</v>
      </c>
      <c r="AA209" s="161">
        <v>43586</v>
      </c>
      <c r="AB209" s="143" t="s">
        <v>446</v>
      </c>
      <c r="AC209" s="143"/>
    </row>
    <row r="210" spans="1:29" ht="12.75" hidden="1">
      <c r="A210" s="157">
        <f t="shared" si="49"/>
      </c>
      <c r="B210" s="158" t="e">
        <f t="shared" si="51"/>
        <v>#VALUE!</v>
      </c>
      <c r="C210" s="147" t="e">
        <f t="shared" si="44"/>
        <v>#VALUE!</v>
      </c>
      <c r="D210" s="148">
        <f t="shared" si="50"/>
        <v>0</v>
      </c>
      <c r="E210" s="149">
        <f t="shared" si="36"/>
        <v>0</v>
      </c>
      <c r="F210" s="159"/>
      <c r="G210" s="159"/>
      <c r="H210" s="159"/>
      <c r="I210" s="160"/>
      <c r="J210" s="160"/>
      <c r="K210" s="160"/>
      <c r="L210" s="160"/>
      <c r="M210" s="160"/>
      <c r="R210" s="42">
        <f t="shared" si="45"/>
        <v>0</v>
      </c>
      <c r="S210" s="42">
        <f t="shared" si="46"/>
        <v>0</v>
      </c>
      <c r="U210" s="154">
        <f t="shared" si="47"/>
        <v>0</v>
      </c>
      <c r="V210" s="155">
        <f t="shared" si="48"/>
        <v>0</v>
      </c>
      <c r="AA210" s="161">
        <v>43615</v>
      </c>
      <c r="AB210" s="143" t="s">
        <v>447</v>
      </c>
      <c r="AC210" s="143"/>
    </row>
    <row r="211" spans="1:29" ht="12.75" hidden="1">
      <c r="A211" s="157">
        <f t="shared" si="49"/>
      </c>
      <c r="B211" s="158" t="e">
        <f t="shared" si="51"/>
        <v>#VALUE!</v>
      </c>
      <c r="C211" s="147" t="e">
        <f t="shared" si="44"/>
        <v>#VALUE!</v>
      </c>
      <c r="D211" s="148">
        <f t="shared" si="50"/>
        <v>0</v>
      </c>
      <c r="E211" s="149">
        <f t="shared" si="36"/>
        <v>0</v>
      </c>
      <c r="F211" s="159"/>
      <c r="G211" s="159"/>
      <c r="H211" s="159"/>
      <c r="I211" s="160"/>
      <c r="J211" s="160"/>
      <c r="K211" s="160"/>
      <c r="L211" s="160"/>
      <c r="M211" s="160"/>
      <c r="R211" s="42">
        <f t="shared" si="45"/>
        <v>0</v>
      </c>
      <c r="S211" s="42">
        <f t="shared" si="46"/>
        <v>0</v>
      </c>
      <c r="U211" s="154">
        <f t="shared" si="47"/>
        <v>0</v>
      </c>
      <c r="V211" s="155">
        <f t="shared" si="48"/>
        <v>0</v>
      </c>
      <c r="AA211" s="161">
        <v>43626</v>
      </c>
      <c r="AB211" s="143" t="s">
        <v>448</v>
      </c>
      <c r="AC211" s="143"/>
    </row>
    <row r="212" spans="1:29" ht="12.75" hidden="1">
      <c r="A212" s="157">
        <f t="shared" si="49"/>
      </c>
      <c r="B212" s="158" t="e">
        <f t="shared" si="51"/>
        <v>#VALUE!</v>
      </c>
      <c r="C212" s="147" t="e">
        <f t="shared" si="44"/>
        <v>#VALUE!</v>
      </c>
      <c r="D212" s="148">
        <f t="shared" si="50"/>
        <v>0</v>
      </c>
      <c r="E212" s="149">
        <f t="shared" si="36"/>
        <v>0</v>
      </c>
      <c r="F212" s="159"/>
      <c r="G212" s="159"/>
      <c r="H212" s="159"/>
      <c r="I212" s="160"/>
      <c r="J212" s="160"/>
      <c r="K212" s="160"/>
      <c r="L212" s="160"/>
      <c r="M212" s="160"/>
      <c r="R212" s="42">
        <f t="shared" si="45"/>
        <v>0</v>
      </c>
      <c r="S212" s="42">
        <f t="shared" si="46"/>
        <v>0</v>
      </c>
      <c r="U212" s="154">
        <f t="shared" si="47"/>
        <v>0</v>
      </c>
      <c r="V212" s="155">
        <f t="shared" si="48"/>
        <v>0</v>
      </c>
      <c r="AA212" s="161">
        <v>43636</v>
      </c>
      <c r="AB212" s="143" t="s">
        <v>449</v>
      </c>
      <c r="AC212" s="143"/>
    </row>
    <row r="213" spans="1:29" ht="12.75" hidden="1">
      <c r="A213" s="157">
        <f t="shared" si="49"/>
      </c>
      <c r="B213" s="158" t="e">
        <f t="shared" si="51"/>
        <v>#VALUE!</v>
      </c>
      <c r="C213" s="147" t="e">
        <f t="shared" si="44"/>
        <v>#VALUE!</v>
      </c>
      <c r="D213" s="148">
        <f t="shared" si="50"/>
        <v>0</v>
      </c>
      <c r="E213" s="149">
        <f t="shared" si="36"/>
        <v>0</v>
      </c>
      <c r="F213" s="159"/>
      <c r="G213" s="159"/>
      <c r="H213" s="159"/>
      <c r="I213" s="160"/>
      <c r="J213" s="160"/>
      <c r="K213" s="160"/>
      <c r="L213" s="160"/>
      <c r="M213" s="160"/>
      <c r="R213" s="42">
        <f t="shared" si="45"/>
        <v>0</v>
      </c>
      <c r="S213" s="42">
        <f t="shared" si="46"/>
        <v>0</v>
      </c>
      <c r="U213" s="154">
        <f t="shared" si="47"/>
        <v>0</v>
      </c>
      <c r="V213" s="155">
        <f t="shared" si="48"/>
        <v>0</v>
      </c>
      <c r="AA213" s="161">
        <v>43692</v>
      </c>
      <c r="AB213" s="143" t="s">
        <v>450</v>
      </c>
      <c r="AC213" s="143"/>
    </row>
    <row r="214" spans="1:29" ht="12.75" hidden="1">
      <c r="A214" s="157">
        <f t="shared" si="49"/>
      </c>
      <c r="B214" s="158" t="e">
        <f t="shared" si="51"/>
        <v>#VALUE!</v>
      </c>
      <c r="C214" s="147" t="e">
        <f t="shared" si="44"/>
        <v>#VALUE!</v>
      </c>
      <c r="D214" s="148">
        <f t="shared" si="50"/>
        <v>0</v>
      </c>
      <c r="E214" s="149">
        <f t="shared" si="36"/>
        <v>0</v>
      </c>
      <c r="F214" s="159"/>
      <c r="G214" s="159"/>
      <c r="H214" s="159"/>
      <c r="I214" s="160"/>
      <c r="J214" s="160"/>
      <c r="K214" s="160"/>
      <c r="L214" s="160"/>
      <c r="M214" s="160"/>
      <c r="R214" s="42">
        <f t="shared" si="45"/>
        <v>0</v>
      </c>
      <c r="S214" s="42">
        <f t="shared" si="46"/>
        <v>0</v>
      </c>
      <c r="U214" s="154">
        <f t="shared" si="47"/>
        <v>0</v>
      </c>
      <c r="V214" s="155">
        <f t="shared" si="48"/>
        <v>0</v>
      </c>
      <c r="AA214" s="161">
        <v>43764</v>
      </c>
      <c r="AB214" s="143" t="s">
        <v>451</v>
      </c>
      <c r="AC214" s="143"/>
    </row>
    <row r="215" spans="1:29" ht="12.75" hidden="1">
      <c r="A215" s="157">
        <f t="shared" si="49"/>
      </c>
      <c r="B215" s="158" t="e">
        <f t="shared" si="51"/>
        <v>#VALUE!</v>
      </c>
      <c r="C215" s="147" t="e">
        <f t="shared" si="44"/>
        <v>#VALUE!</v>
      </c>
      <c r="D215" s="148">
        <f t="shared" si="50"/>
        <v>0</v>
      </c>
      <c r="E215" s="149">
        <f t="shared" si="36"/>
        <v>0</v>
      </c>
      <c r="F215" s="159"/>
      <c r="G215" s="159"/>
      <c r="H215" s="159"/>
      <c r="I215" s="160"/>
      <c r="J215" s="160"/>
      <c r="K215" s="160"/>
      <c r="L215" s="160"/>
      <c r="M215" s="160"/>
      <c r="R215" s="42">
        <f t="shared" si="45"/>
        <v>0</v>
      </c>
      <c r="S215" s="42">
        <f t="shared" si="46"/>
        <v>0</v>
      </c>
      <c r="U215" s="154">
        <f t="shared" si="47"/>
        <v>0</v>
      </c>
      <c r="V215" s="155">
        <f t="shared" si="48"/>
        <v>0</v>
      </c>
      <c r="AA215" s="161">
        <v>43770</v>
      </c>
      <c r="AB215" s="143" t="s">
        <v>452</v>
      </c>
      <c r="AC215" s="143"/>
    </row>
    <row r="216" spans="1:29" ht="12.75" hidden="1">
      <c r="A216" s="157">
        <f t="shared" si="49"/>
      </c>
      <c r="B216" s="158" t="e">
        <f t="shared" si="51"/>
        <v>#VALUE!</v>
      </c>
      <c r="C216" s="147" t="e">
        <f t="shared" si="44"/>
        <v>#VALUE!</v>
      </c>
      <c r="D216" s="148">
        <f t="shared" si="50"/>
        <v>0</v>
      </c>
      <c r="E216" s="149">
        <f t="shared" si="36"/>
        <v>0</v>
      </c>
      <c r="F216" s="159"/>
      <c r="G216" s="159"/>
      <c r="H216" s="159"/>
      <c r="I216" s="160"/>
      <c r="J216" s="160"/>
      <c r="K216" s="160"/>
      <c r="L216" s="160"/>
      <c r="M216" s="160"/>
      <c r="R216" s="42">
        <f t="shared" si="45"/>
        <v>0</v>
      </c>
      <c r="S216" s="42">
        <f t="shared" si="46"/>
        <v>0</v>
      </c>
      <c r="U216" s="154">
        <f t="shared" si="47"/>
        <v>0</v>
      </c>
      <c r="V216" s="155">
        <f t="shared" si="48"/>
        <v>0</v>
      </c>
      <c r="AA216" s="161">
        <v>43807</v>
      </c>
      <c r="AB216" s="143" t="s">
        <v>453</v>
      </c>
      <c r="AC216" s="143"/>
    </row>
    <row r="217" spans="1:29" ht="12.75" hidden="1">
      <c r="A217" s="157">
        <f t="shared" si="49"/>
      </c>
      <c r="B217" s="158" t="e">
        <f t="shared" si="51"/>
        <v>#VALUE!</v>
      </c>
      <c r="C217" s="147" t="e">
        <f t="shared" si="44"/>
        <v>#VALUE!</v>
      </c>
      <c r="D217" s="148">
        <f t="shared" si="50"/>
        <v>0</v>
      </c>
      <c r="E217" s="149">
        <f t="shared" si="36"/>
        <v>0</v>
      </c>
      <c r="F217" s="159"/>
      <c r="G217" s="159"/>
      <c r="H217" s="159"/>
      <c r="I217" s="160"/>
      <c r="J217" s="160"/>
      <c r="K217" s="160"/>
      <c r="L217" s="160"/>
      <c r="M217" s="160"/>
      <c r="R217" s="42">
        <f t="shared" si="45"/>
        <v>0</v>
      </c>
      <c r="S217" s="42">
        <f t="shared" si="46"/>
        <v>0</v>
      </c>
      <c r="U217" s="154">
        <f t="shared" si="47"/>
        <v>0</v>
      </c>
      <c r="V217" s="155">
        <f t="shared" si="48"/>
        <v>0</v>
      </c>
      <c r="AA217" s="161">
        <v>43823</v>
      </c>
      <c r="AB217" s="143" t="s">
        <v>454</v>
      </c>
      <c r="AC217" s="143"/>
    </row>
    <row r="218" spans="1:29" ht="12.75" hidden="1">
      <c r="A218" s="157">
        <f t="shared" si="49"/>
      </c>
      <c r="B218" s="158" t="e">
        <f t="shared" si="51"/>
        <v>#VALUE!</v>
      </c>
      <c r="C218" s="147" t="e">
        <f t="shared" si="44"/>
        <v>#VALUE!</v>
      </c>
      <c r="D218" s="148">
        <f t="shared" si="50"/>
        <v>0</v>
      </c>
      <c r="E218" s="149">
        <f t="shared" si="36"/>
        <v>0</v>
      </c>
      <c r="F218" s="159"/>
      <c r="G218" s="159"/>
      <c r="H218" s="159"/>
      <c r="I218" s="160"/>
      <c r="J218" s="160"/>
      <c r="K218" s="160"/>
      <c r="L218" s="160"/>
      <c r="M218" s="160"/>
      <c r="R218" s="42">
        <f t="shared" si="45"/>
        <v>0</v>
      </c>
      <c r="S218" s="42">
        <f t="shared" si="46"/>
        <v>0</v>
      </c>
      <c r="U218" s="154">
        <f t="shared" si="47"/>
        <v>0</v>
      </c>
      <c r="V218" s="155">
        <f t="shared" si="48"/>
        <v>0</v>
      </c>
      <c r="AA218" s="161">
        <v>43824</v>
      </c>
      <c r="AB218" s="143" t="s">
        <v>455</v>
      </c>
      <c r="AC218" s="143"/>
    </row>
    <row r="219" spans="1:29" ht="12.75" hidden="1">
      <c r="A219" s="157">
        <f t="shared" si="49"/>
      </c>
      <c r="B219" s="158" t="e">
        <f t="shared" si="51"/>
        <v>#VALUE!</v>
      </c>
      <c r="C219" s="147" t="e">
        <f t="shared" si="44"/>
        <v>#VALUE!</v>
      </c>
      <c r="D219" s="148">
        <f t="shared" si="50"/>
        <v>0</v>
      </c>
      <c r="E219" s="149">
        <f t="shared" si="36"/>
        <v>0</v>
      </c>
      <c r="F219" s="159"/>
      <c r="G219" s="159"/>
      <c r="H219" s="159"/>
      <c r="I219" s="160"/>
      <c r="J219" s="160"/>
      <c r="K219" s="160"/>
      <c r="L219" s="160"/>
      <c r="M219" s="160"/>
      <c r="R219" s="42">
        <f t="shared" si="45"/>
        <v>0</v>
      </c>
      <c r="S219" s="42">
        <f t="shared" si="46"/>
        <v>0</v>
      </c>
      <c r="U219" s="154">
        <f t="shared" si="47"/>
        <v>0</v>
      </c>
      <c r="V219" s="155">
        <f t="shared" si="48"/>
        <v>0</v>
      </c>
      <c r="AA219" s="161">
        <v>43825</v>
      </c>
      <c r="AB219" s="143" t="s">
        <v>456</v>
      </c>
      <c r="AC219" s="143"/>
    </row>
    <row r="220" spans="1:29" ht="12.75" hidden="1">
      <c r="A220" s="157">
        <f t="shared" si="49"/>
      </c>
      <c r="B220" s="158" t="e">
        <f t="shared" si="51"/>
        <v>#VALUE!</v>
      </c>
      <c r="C220" s="147" t="e">
        <f t="shared" si="44"/>
        <v>#VALUE!</v>
      </c>
      <c r="D220" s="148">
        <f t="shared" si="50"/>
        <v>0</v>
      </c>
      <c r="E220" s="149">
        <f t="shared" si="36"/>
        <v>0</v>
      </c>
      <c r="F220" s="159"/>
      <c r="G220" s="159"/>
      <c r="H220" s="159"/>
      <c r="I220" s="160"/>
      <c r="J220" s="160"/>
      <c r="K220" s="160"/>
      <c r="L220" s="160"/>
      <c r="M220" s="160"/>
      <c r="R220" s="42">
        <f t="shared" si="45"/>
        <v>0</v>
      </c>
      <c r="S220" s="42">
        <f t="shared" si="46"/>
        <v>0</v>
      </c>
      <c r="U220" s="154">
        <f t="shared" si="47"/>
        <v>0</v>
      </c>
      <c r="V220" s="155">
        <f t="shared" si="48"/>
        <v>0</v>
      </c>
      <c r="AA220" s="161">
        <v>43830</v>
      </c>
      <c r="AB220" s="143" t="s">
        <v>454</v>
      </c>
      <c r="AC220" s="143"/>
    </row>
    <row r="221" spans="1:28" ht="12.75" hidden="1">
      <c r="A221" s="157">
        <f t="shared" si="49"/>
      </c>
      <c r="B221" s="158" t="e">
        <f t="shared" si="51"/>
        <v>#VALUE!</v>
      </c>
      <c r="C221" s="147" t="e">
        <f t="shared" si="44"/>
        <v>#VALUE!</v>
      </c>
      <c r="D221" s="148">
        <f t="shared" si="50"/>
        <v>0</v>
      </c>
      <c r="E221" s="149">
        <f t="shared" si="36"/>
        <v>0</v>
      </c>
      <c r="F221" s="159"/>
      <c r="G221" s="159"/>
      <c r="H221" s="159"/>
      <c r="I221" s="160"/>
      <c r="J221" s="160"/>
      <c r="K221" s="160"/>
      <c r="L221" s="160"/>
      <c r="M221" s="160"/>
      <c r="R221" s="42">
        <f t="shared" si="45"/>
        <v>0</v>
      </c>
      <c r="S221" s="42">
        <f t="shared" si="46"/>
        <v>0</v>
      </c>
      <c r="U221" s="154">
        <f t="shared" si="47"/>
        <v>0</v>
      </c>
      <c r="V221" s="155">
        <f t="shared" si="48"/>
        <v>0</v>
      </c>
      <c r="AA221" s="156" t="s">
        <v>493</v>
      </c>
      <c r="AB221" s="143"/>
    </row>
    <row r="222" spans="1:28" ht="13.5" customHeight="1" hidden="1">
      <c r="A222" s="157">
        <f t="shared" si="49"/>
      </c>
      <c r="B222" s="158" t="e">
        <f t="shared" si="51"/>
        <v>#VALUE!</v>
      </c>
      <c r="C222" s="147" t="e">
        <f t="shared" si="44"/>
        <v>#VALUE!</v>
      </c>
      <c r="D222" s="148">
        <f t="shared" si="50"/>
        <v>0</v>
      </c>
      <c r="E222" s="149">
        <f t="shared" si="36"/>
        <v>0</v>
      </c>
      <c r="F222" s="159"/>
      <c r="G222" s="159"/>
      <c r="H222" s="159"/>
      <c r="I222" s="160"/>
      <c r="J222" s="160"/>
      <c r="K222" s="160"/>
      <c r="L222" s="160"/>
      <c r="M222" s="160"/>
      <c r="R222" s="42">
        <f t="shared" si="45"/>
        <v>0</v>
      </c>
      <c r="S222" s="42">
        <f t="shared" si="46"/>
        <v>0</v>
      </c>
      <c r="U222" s="154">
        <f t="shared" si="47"/>
        <v>0</v>
      </c>
      <c r="V222" s="155">
        <f t="shared" si="48"/>
        <v>0</v>
      </c>
      <c r="AA222" s="161">
        <v>43831</v>
      </c>
      <c r="AB222" s="143" t="s">
        <v>443</v>
      </c>
    </row>
    <row r="223" spans="1:28" ht="12.75" hidden="1">
      <c r="A223" s="157">
        <f t="shared" si="49"/>
      </c>
      <c r="B223" s="158" t="e">
        <f t="shared" si="51"/>
        <v>#VALUE!</v>
      </c>
      <c r="C223" s="147" t="e">
        <f t="shared" si="44"/>
        <v>#VALUE!</v>
      </c>
      <c r="D223" s="148">
        <f t="shared" si="50"/>
        <v>0</v>
      </c>
      <c r="E223" s="149">
        <f t="shared" si="36"/>
        <v>0</v>
      </c>
      <c r="F223" s="159"/>
      <c r="G223" s="159"/>
      <c r="H223" s="159"/>
      <c r="I223" s="160"/>
      <c r="J223" s="160"/>
      <c r="K223" s="160"/>
      <c r="L223" s="160"/>
      <c r="M223" s="160"/>
      <c r="R223" s="42">
        <f t="shared" si="45"/>
        <v>0</v>
      </c>
      <c r="S223" s="42">
        <f t="shared" si="46"/>
        <v>0</v>
      </c>
      <c r="U223" s="154">
        <f t="shared" si="47"/>
        <v>0</v>
      </c>
      <c r="V223" s="155">
        <f t="shared" si="48"/>
        <v>0</v>
      </c>
      <c r="AA223" s="161">
        <v>43836</v>
      </c>
      <c r="AB223" s="143" t="s">
        <v>444</v>
      </c>
    </row>
    <row r="224" spans="1:28" ht="12.75" hidden="1">
      <c r="A224" s="157">
        <f t="shared" si="49"/>
      </c>
      <c r="B224" s="158" t="e">
        <f t="shared" si="51"/>
        <v>#VALUE!</v>
      </c>
      <c r="C224" s="147" t="e">
        <f t="shared" si="44"/>
        <v>#VALUE!</v>
      </c>
      <c r="D224" s="162">
        <f t="shared" si="50"/>
        <v>0</v>
      </c>
      <c r="E224" s="149">
        <f t="shared" si="36"/>
        <v>0</v>
      </c>
      <c r="F224" s="159"/>
      <c r="G224" s="159"/>
      <c r="H224" s="159"/>
      <c r="I224" s="160"/>
      <c r="J224" s="160"/>
      <c r="K224" s="160"/>
      <c r="L224" s="160"/>
      <c r="M224" s="160"/>
      <c r="R224" s="42">
        <f t="shared" si="45"/>
        <v>0</v>
      </c>
      <c r="S224" s="42">
        <f t="shared" si="46"/>
        <v>0</v>
      </c>
      <c r="U224" s="154">
        <f t="shared" si="47"/>
        <v>0</v>
      </c>
      <c r="V224" s="155">
        <f t="shared" si="48"/>
        <v>0</v>
      </c>
      <c r="AA224" s="161">
        <v>43934</v>
      </c>
      <c r="AB224" s="143" t="s">
        <v>445</v>
      </c>
    </row>
    <row r="225" spans="3:28" ht="12.75">
      <c r="C225" s="163" t="s">
        <v>293</v>
      </c>
      <c r="D225" s="510">
        <f>D43</f>
        <v>0</v>
      </c>
      <c r="E225" s="510">
        <f>E43</f>
        <v>0</v>
      </c>
      <c r="F225" s="510">
        <f>F43</f>
        <v>0</v>
      </c>
      <c r="G225" s="510">
        <f>G43</f>
        <v>0</v>
      </c>
      <c r="H225" s="510">
        <f>H43</f>
        <v>0</v>
      </c>
      <c r="AA225" s="161">
        <v>43952</v>
      </c>
      <c r="AB225" s="143" t="s">
        <v>446</v>
      </c>
    </row>
    <row r="226" spans="27:28" ht="12.75" hidden="1">
      <c r="AA226" s="161">
        <v>43972</v>
      </c>
      <c r="AB226" s="143" t="s">
        <v>447</v>
      </c>
    </row>
    <row r="227" spans="27:28" ht="12.75" hidden="1">
      <c r="AA227" s="161">
        <v>43983</v>
      </c>
      <c r="AB227" s="143" t="s">
        <v>448</v>
      </c>
    </row>
    <row r="228" spans="1:28" ht="13.5" thickBot="1">
      <c r="A228" s="164" t="s">
        <v>281</v>
      </c>
      <c r="B228" s="165"/>
      <c r="C228" s="165"/>
      <c r="D228" s="166"/>
      <c r="E228" s="167"/>
      <c r="F228" s="168"/>
      <c r="G228" s="159"/>
      <c r="H228" s="169"/>
      <c r="I228" s="170"/>
      <c r="J228" s="170"/>
      <c r="K228" s="170"/>
      <c r="L228" s="171"/>
      <c r="M228" s="172"/>
      <c r="AA228" s="161">
        <v>43993</v>
      </c>
      <c r="AB228" s="143" t="s">
        <v>449</v>
      </c>
    </row>
    <row r="229" spans="1:28" ht="13.5" thickBot="1">
      <c r="A229" s="173" t="s">
        <v>292</v>
      </c>
      <c r="B229" s="174"/>
      <c r="C229" s="174"/>
      <c r="D229" s="175"/>
      <c r="E229" s="174"/>
      <c r="F229" s="176"/>
      <c r="G229" s="511">
        <f>G225+G228</f>
        <v>0</v>
      </c>
      <c r="H229" s="512">
        <f>H225+H228</f>
        <v>0</v>
      </c>
      <c r="I229" s="177"/>
      <c r="J229" s="177"/>
      <c r="K229" s="177"/>
      <c r="L229" s="178"/>
      <c r="M229" s="179"/>
      <c r="AA229" s="161">
        <v>44058</v>
      </c>
      <c r="AB229" s="143" t="s">
        <v>450</v>
      </c>
    </row>
    <row r="230" spans="1:28" ht="12.75">
      <c r="A230" s="180"/>
      <c r="B230" s="82"/>
      <c r="C230" s="82"/>
      <c r="D230" s="181"/>
      <c r="E230" s="82"/>
      <c r="F230" s="82"/>
      <c r="G230" s="182"/>
      <c r="H230" s="182"/>
      <c r="I230" s="82"/>
      <c r="J230" s="82"/>
      <c r="K230" s="82"/>
      <c r="M230" s="183"/>
      <c r="AA230" s="161">
        <v>44130</v>
      </c>
      <c r="AB230" s="143" t="s">
        <v>451</v>
      </c>
    </row>
    <row r="231" spans="1:28" ht="12.75">
      <c r="A231" s="184"/>
      <c r="B231" s="82"/>
      <c r="C231" s="82"/>
      <c r="D231" s="181"/>
      <c r="E231" s="82"/>
      <c r="F231" s="105" t="s">
        <v>15</v>
      </c>
      <c r="G231" s="513">
        <f>Personalkosten!L58</f>
        <v>0</v>
      </c>
      <c r="H231" s="185"/>
      <c r="I231" s="82"/>
      <c r="J231" s="186"/>
      <c r="K231" s="82"/>
      <c r="L231" s="68"/>
      <c r="M231" s="187">
        <f>IF(G229&lt;&gt;G231,"Differenz!","")</f>
      </c>
      <c r="AA231" s="161">
        <v>44136</v>
      </c>
      <c r="AB231" s="143" t="s">
        <v>452</v>
      </c>
    </row>
    <row r="232" spans="2:28" ht="12.75">
      <c r="B232" s="188"/>
      <c r="C232" s="188"/>
      <c r="D232" s="188"/>
      <c r="E232" s="188"/>
      <c r="F232" s="188"/>
      <c r="G232" s="188"/>
      <c r="H232" s="188"/>
      <c r="I232" s="188"/>
      <c r="J232" s="188"/>
      <c r="K232" s="188"/>
      <c r="L232" s="188"/>
      <c r="M232" s="188"/>
      <c r="N232" s="188"/>
      <c r="O232" s="188"/>
      <c r="P232" s="188"/>
      <c r="Q232" s="188"/>
      <c r="R232" s="188"/>
      <c r="S232" s="188"/>
      <c r="T232" s="188"/>
      <c r="U232" s="188"/>
      <c r="V232" s="188"/>
      <c r="AA232" s="161">
        <v>44173</v>
      </c>
      <c r="AB232" s="143" t="s">
        <v>453</v>
      </c>
    </row>
    <row r="233" spans="27:28" ht="12.75">
      <c r="AA233" s="161">
        <v>44189</v>
      </c>
      <c r="AB233" s="143" t="s">
        <v>454</v>
      </c>
    </row>
    <row r="234" spans="27:28" ht="12.75">
      <c r="AA234" s="161">
        <v>44190</v>
      </c>
      <c r="AB234" s="143" t="s">
        <v>455</v>
      </c>
    </row>
    <row r="235" spans="27:28" ht="12.75">
      <c r="AA235" s="161">
        <v>44191</v>
      </c>
      <c r="AB235" s="143" t="s">
        <v>456</v>
      </c>
    </row>
    <row r="236" spans="27:28" ht="12.75">
      <c r="AA236" s="161">
        <v>44196</v>
      </c>
      <c r="AB236" s="143" t="s">
        <v>454</v>
      </c>
    </row>
    <row r="237" spans="2:22" ht="12.75">
      <c r="B237" s="143"/>
      <c r="C237" s="143"/>
      <c r="D237" s="143"/>
      <c r="E237" s="143"/>
      <c r="F237" s="143"/>
      <c r="G237" s="143"/>
      <c r="H237" s="143"/>
      <c r="I237" s="143"/>
      <c r="J237" s="143"/>
      <c r="K237" s="143"/>
      <c r="L237" s="143"/>
      <c r="M237" s="143"/>
      <c r="N237" s="143"/>
      <c r="O237" s="143"/>
      <c r="P237" s="143"/>
      <c r="Q237" s="143"/>
      <c r="R237" s="143"/>
      <c r="S237" s="143"/>
      <c r="T237" s="143"/>
      <c r="U237" s="143"/>
      <c r="V237" s="143"/>
    </row>
    <row r="238" ht="12.75"/>
    <row r="239" ht="12.75"/>
    <row r="240" ht="12.75"/>
    <row r="241" ht="12.75"/>
    <row r="242" ht="12.75"/>
    <row r="243" ht="12.75"/>
    <row r="244" ht="12.75"/>
    <row r="245" ht="12.75"/>
    <row r="246" ht="12.75"/>
    <row r="247" spans="2:22" ht="12.75">
      <c r="B247" s="189"/>
      <c r="C247" s="189"/>
      <c r="D247" s="189"/>
      <c r="E247" s="189"/>
      <c r="F247" s="189"/>
      <c r="G247" s="189"/>
      <c r="H247" s="189"/>
      <c r="I247" s="189"/>
      <c r="J247" s="189"/>
      <c r="K247" s="189"/>
      <c r="L247" s="189"/>
      <c r="M247" s="189"/>
      <c r="N247" s="189"/>
      <c r="O247" s="189"/>
      <c r="P247" s="189"/>
      <c r="Q247" s="189"/>
      <c r="R247" s="189"/>
      <c r="S247" s="189"/>
      <c r="T247" s="189"/>
      <c r="U247" s="189"/>
      <c r="V247" s="189"/>
    </row>
    <row r="438" ht="12.75"/>
    <row r="439" ht="12.75"/>
    <row r="440" ht="12.75"/>
  </sheetData>
  <sheetProtection password="94A5" sheet="1" objects="1" scenarios="1"/>
  <mergeCells count="7">
    <mergeCell ref="D5:M5"/>
    <mergeCell ref="D7:M7"/>
    <mergeCell ref="F42:H42"/>
    <mergeCell ref="G36:H36"/>
    <mergeCell ref="G37:H37"/>
    <mergeCell ref="A35:B35"/>
    <mergeCell ref="G35:H35"/>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5905511811023623" right="0.35433070866141736" top="0.7874015748031497" bottom="0.7874015748031497" header="0.5118110236220472" footer="0.5118110236220472"/>
  <pageSetup horizontalDpi="600" verticalDpi="600" orientation="portrait" paperSize="9" r:id="rId4"/>
  <headerFooter alignWithMargins="0">
    <oddFooter xml:space="preserve">&amp;L&amp;6FORMULAR BM KALKULATION OHNE WETTBEWERB 03
&amp;8Seite &amp;P&amp;R&amp;6DVR: Landesgeschäftsstellen   0017035 bis 0017116
DVR: Regionale Geschäftsstellen  0015008 bis 0015954   &amp;10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Personalkosten"/>
  <dimension ref="A1:AA95"/>
  <sheetViews>
    <sheetView showGridLines="0" showRowColHeaders="0" zoomScalePageLayoutView="0" workbookViewId="0" topLeftCell="A1">
      <pane ySplit="10" topLeftCell="BM11" activePane="bottomLeft" state="frozen"/>
      <selection pane="topLeft" activeCell="A1" sqref="A1"/>
      <selection pane="bottomLeft" activeCell="AF59" sqref="AF59"/>
    </sheetView>
  </sheetViews>
  <sheetFormatPr defaultColWidth="11.421875" defaultRowHeight="12.75"/>
  <cols>
    <col min="1" max="1" width="20.00390625" style="42" customWidth="1"/>
    <col min="2" max="5" width="7.8515625" style="42" customWidth="1"/>
    <col min="6" max="6" width="7.8515625" style="42" hidden="1" customWidth="1"/>
    <col min="7" max="7" width="7.8515625" style="42" customWidth="1"/>
    <col min="8" max="8" width="0.13671875" style="42" customWidth="1"/>
    <col min="9" max="9" width="7.8515625" style="42" hidden="1" customWidth="1"/>
    <col min="10" max="11" width="7.8515625" style="42" customWidth="1"/>
    <col min="12" max="12" width="13.00390625" style="42" customWidth="1"/>
    <col min="13" max="13" width="1.1484375" style="190" customWidth="1"/>
    <col min="14" max="14" width="2.7109375" style="190" customWidth="1"/>
    <col min="15" max="17" width="2.8515625" style="190" customWidth="1"/>
    <col min="18" max="19" width="2.8515625" style="190" hidden="1" customWidth="1"/>
    <col min="20" max="21" width="4.57421875" style="190" hidden="1" customWidth="1"/>
    <col min="22" max="22" width="14.7109375" style="190" hidden="1" customWidth="1"/>
    <col min="23" max="23" width="6.57421875" style="190" hidden="1" customWidth="1"/>
    <col min="24" max="24" width="4.421875" style="190" hidden="1" customWidth="1"/>
    <col min="25" max="25" width="3.28125" style="42" hidden="1" customWidth="1"/>
    <col min="26" max="26" width="7.00390625" style="42" hidden="1" customWidth="1"/>
    <col min="27" max="29" width="2.8515625" style="42" hidden="1" customWidth="1"/>
    <col min="30" max="30" width="0.13671875" style="42" customWidth="1"/>
    <col min="31" max="16384" width="11.421875" style="42" customWidth="1"/>
  </cols>
  <sheetData>
    <row r="1" spans="22:24" ht="13.5" customHeight="1" hidden="1">
      <c r="V1" s="190" t="e">
        <f>LARGE(PKErrLNK,COUNTIF(PKErrLNK,"&gt;0"))</f>
        <v>#NUM!</v>
      </c>
      <c r="W1" s="190" t="s">
        <v>214</v>
      </c>
      <c r="X1" s="190" t="s">
        <v>225</v>
      </c>
    </row>
    <row r="2" spans="22:25" ht="18" customHeight="1" hidden="1">
      <c r="V2" s="190">
        <f>MAX(PKErrLNK)</f>
        <v>0</v>
      </c>
      <c r="X2" s="191">
        <f>VLOOKUP(X1,X14:Y72,2,FALSE)</f>
        <v>48</v>
      </c>
      <c r="Y2" s="46"/>
    </row>
    <row r="3" spans="1:25" ht="7.5" customHeight="1" hidden="1">
      <c r="A3" s="46"/>
      <c r="B3" s="46"/>
      <c r="C3" s="46"/>
      <c r="D3" s="46"/>
      <c r="E3" s="46"/>
      <c r="F3" s="46"/>
      <c r="G3" s="46"/>
      <c r="H3" s="46"/>
      <c r="I3" s="46"/>
      <c r="J3" s="46"/>
      <c r="K3" s="46"/>
      <c r="L3" s="46"/>
      <c r="X3" s="191"/>
      <c r="Y3" s="46"/>
    </row>
    <row r="4" spans="1:25" ht="8.25" customHeight="1" hidden="1">
      <c r="A4" s="46"/>
      <c r="B4" s="46"/>
      <c r="C4" s="46"/>
      <c r="D4" s="46"/>
      <c r="E4" s="192" t="s">
        <v>255</v>
      </c>
      <c r="F4" s="193"/>
      <c r="G4" s="194"/>
      <c r="H4" s="46"/>
      <c r="I4" s="46"/>
      <c r="J4" s="46"/>
      <c r="K4" s="46"/>
      <c r="L4" s="46"/>
      <c r="X4" s="191"/>
      <c r="Y4" s="46"/>
    </row>
    <row r="5" spans="1:25" ht="8.25" customHeight="1" hidden="1">
      <c r="A5" s="46"/>
      <c r="B5" s="46"/>
      <c r="C5" s="46"/>
      <c r="D5" s="46"/>
      <c r="E5" s="193"/>
      <c r="F5" s="193"/>
      <c r="G5" s="194"/>
      <c r="H5" s="46"/>
      <c r="I5" s="46"/>
      <c r="J5" s="46"/>
      <c r="K5" s="46"/>
      <c r="L5" s="46"/>
      <c r="X5" s="191"/>
      <c r="Y5" s="46"/>
    </row>
    <row r="6" spans="1:25" ht="11.25" customHeight="1" hidden="1">
      <c r="A6" s="46"/>
      <c r="B6" s="46"/>
      <c r="C6" s="46"/>
      <c r="D6" s="46"/>
      <c r="E6" s="46"/>
      <c r="F6" s="46"/>
      <c r="G6" s="46"/>
      <c r="H6" s="46"/>
      <c r="I6" s="46"/>
      <c r="J6" s="46"/>
      <c r="K6" s="46"/>
      <c r="L6" s="46"/>
      <c r="X6" s="191">
        <v>5</v>
      </c>
      <c r="Y6" s="46"/>
    </row>
    <row r="7" spans="1:27" ht="9.75" customHeight="1" hidden="1">
      <c r="A7" s="195"/>
      <c r="B7" s="83" t="s">
        <v>286</v>
      </c>
      <c r="C7" s="614">
        <f>IF(Bewerber=0,"",Bewerber)</f>
      </c>
      <c r="D7" s="632"/>
      <c r="E7" s="632"/>
      <c r="F7" s="632"/>
      <c r="G7" s="632"/>
      <c r="H7" s="632"/>
      <c r="I7" s="632"/>
      <c r="J7" s="632"/>
      <c r="K7" s="632"/>
      <c r="L7" s="632"/>
      <c r="M7" s="633"/>
      <c r="X7" s="196"/>
      <c r="Y7" s="46"/>
      <c r="Z7" s="46"/>
      <c r="AA7" s="46"/>
    </row>
    <row r="8" spans="1:27" ht="4.5" customHeight="1" hidden="1">
      <c r="A8" s="46"/>
      <c r="B8" s="46"/>
      <c r="C8" s="195"/>
      <c r="D8" s="46"/>
      <c r="E8" s="46"/>
      <c r="F8" s="46"/>
      <c r="G8" s="46"/>
      <c r="H8" s="46"/>
      <c r="I8" s="46"/>
      <c r="J8" s="46"/>
      <c r="K8" s="197"/>
      <c r="L8" s="74"/>
      <c r="X8" s="196"/>
      <c r="Y8" s="46"/>
      <c r="Z8" s="46"/>
      <c r="AA8" s="46"/>
    </row>
    <row r="9" spans="1:27" ht="9.75" customHeight="1" hidden="1">
      <c r="A9" s="195"/>
      <c r="B9" s="83" t="s">
        <v>289</v>
      </c>
      <c r="C9" s="614">
        <f>IF(Massnahme=0,"",Massnahme)</f>
      </c>
      <c r="D9" s="632"/>
      <c r="E9" s="632"/>
      <c r="F9" s="632"/>
      <c r="G9" s="632"/>
      <c r="H9" s="632"/>
      <c r="I9" s="632"/>
      <c r="J9" s="632"/>
      <c r="K9" s="632"/>
      <c r="L9" s="632"/>
      <c r="M9" s="633"/>
      <c r="X9" s="196"/>
      <c r="Y9" s="46"/>
      <c r="Z9" s="46"/>
      <c r="AA9" s="46"/>
    </row>
    <row r="10" spans="1:27" s="201" customFormat="1" ht="26.25" customHeight="1">
      <c r="A10" s="198"/>
      <c r="B10" s="198"/>
      <c r="C10" s="198"/>
      <c r="D10" s="198"/>
      <c r="E10" s="198"/>
      <c r="F10" s="198"/>
      <c r="G10" s="198"/>
      <c r="H10" s="198"/>
      <c r="I10" s="198"/>
      <c r="J10" s="198"/>
      <c r="K10" s="198"/>
      <c r="L10" s="198"/>
      <c r="M10" s="199"/>
      <c r="N10" s="199"/>
      <c r="O10" s="199"/>
      <c r="P10" s="199"/>
      <c r="Q10" s="199"/>
      <c r="R10" s="199"/>
      <c r="S10" s="199"/>
      <c r="T10" s="199"/>
      <c r="U10" s="199"/>
      <c r="V10" s="199"/>
      <c r="W10" s="199"/>
      <c r="X10" s="200"/>
      <c r="Y10" s="198"/>
      <c r="AA10" s="201">
        <v>96.6</v>
      </c>
    </row>
    <row r="11" spans="1:25" s="66" customFormat="1" ht="7.5" customHeight="1">
      <c r="A11" s="74"/>
      <c r="B11" s="74"/>
      <c r="C11" s="74"/>
      <c r="D11" s="74"/>
      <c r="E11" s="74"/>
      <c r="F11" s="74"/>
      <c r="G11" s="74"/>
      <c r="H11" s="74"/>
      <c r="I11" s="74"/>
      <c r="J11" s="74"/>
      <c r="K11" s="74"/>
      <c r="L11" s="74"/>
      <c r="M11" s="202"/>
      <c r="N11" s="202"/>
      <c r="O11" s="202"/>
      <c r="P11" s="202"/>
      <c r="Q11" s="202"/>
      <c r="R11" s="202"/>
      <c r="S11" s="202"/>
      <c r="T11" s="202"/>
      <c r="U11" s="202"/>
      <c r="V11" s="202"/>
      <c r="W11" s="202"/>
      <c r="X11" s="196"/>
      <c r="Y11" s="74"/>
    </row>
    <row r="12" spans="1:27" ht="15">
      <c r="A12" s="203" t="s">
        <v>265</v>
      </c>
      <c r="B12" s="46"/>
      <c r="C12" s="46"/>
      <c r="D12" s="46"/>
      <c r="E12" s="46"/>
      <c r="F12" s="46"/>
      <c r="G12" s="46"/>
      <c r="H12" s="46"/>
      <c r="I12" s="46"/>
      <c r="J12" s="46"/>
      <c r="K12" s="46"/>
      <c r="L12" s="46"/>
      <c r="X12" s="191"/>
      <c r="Y12" s="46"/>
      <c r="AA12" s="42">
        <v>101.4</v>
      </c>
    </row>
    <row r="13" spans="1:25" ht="17.25" customHeight="1">
      <c r="A13" s="46"/>
      <c r="B13" s="46"/>
      <c r="C13" s="46"/>
      <c r="D13" s="46"/>
      <c r="E13" s="46"/>
      <c r="F13" s="46"/>
      <c r="G13" s="46"/>
      <c r="H13" s="46"/>
      <c r="I13" s="46"/>
      <c r="J13" s="46"/>
      <c r="K13" s="46"/>
      <c r="L13" s="46"/>
      <c r="X13" s="191"/>
      <c r="Y13" s="46"/>
    </row>
    <row r="14" spans="1:25" ht="7.5" customHeight="1">
      <c r="A14" s="46"/>
      <c r="B14" s="46"/>
      <c r="C14" s="46"/>
      <c r="D14" s="46"/>
      <c r="E14" s="46"/>
      <c r="F14" s="46"/>
      <c r="G14" s="46"/>
      <c r="H14" s="46"/>
      <c r="I14" s="46"/>
      <c r="J14" s="46"/>
      <c r="K14" s="46"/>
      <c r="L14" s="46"/>
      <c r="X14" s="191"/>
      <c r="Y14" s="46"/>
    </row>
    <row r="15" spans="1:25" ht="12.75">
      <c r="A15" s="204" t="s">
        <v>486</v>
      </c>
      <c r="B15" s="205"/>
      <c r="C15" s="205"/>
      <c r="D15" s="205"/>
      <c r="E15" s="205"/>
      <c r="F15" s="205"/>
      <c r="G15" s="205"/>
      <c r="H15" s="205"/>
      <c r="I15" s="205"/>
      <c r="J15" s="206"/>
      <c r="K15" s="205"/>
      <c r="L15" s="205"/>
      <c r="M15" s="207"/>
      <c r="X15" s="191"/>
      <c r="Y15" s="46"/>
    </row>
    <row r="16" spans="1:25" ht="2.25" customHeight="1" hidden="1">
      <c r="A16" s="208"/>
      <c r="B16" s="80"/>
      <c r="C16" s="80"/>
      <c r="D16" s="80"/>
      <c r="E16" s="80"/>
      <c r="F16" s="80"/>
      <c r="G16" s="80"/>
      <c r="H16" s="80"/>
      <c r="I16" s="80"/>
      <c r="J16" s="209"/>
      <c r="K16" s="80"/>
      <c r="L16" s="80"/>
      <c r="M16" s="210"/>
      <c r="X16" s="191"/>
      <c r="Y16" s="46"/>
    </row>
    <row r="17" spans="1:25" ht="13.5" customHeight="1">
      <c r="A17" s="211"/>
      <c r="B17" s="80"/>
      <c r="C17" s="80"/>
      <c r="D17" s="80"/>
      <c r="E17" s="80"/>
      <c r="F17" s="80"/>
      <c r="G17" s="80"/>
      <c r="H17" s="80"/>
      <c r="I17" s="80"/>
      <c r="J17" s="80"/>
      <c r="K17" s="80"/>
      <c r="L17" s="80"/>
      <c r="M17" s="210"/>
      <c r="X17" s="191"/>
      <c r="Y17" s="46"/>
    </row>
    <row r="18" spans="1:25" ht="3" customHeight="1">
      <c r="A18" s="212"/>
      <c r="B18" s="213"/>
      <c r="C18" s="213"/>
      <c r="D18" s="213"/>
      <c r="E18" s="213"/>
      <c r="F18" s="213"/>
      <c r="G18" s="213"/>
      <c r="H18" s="213"/>
      <c r="I18" s="213"/>
      <c r="J18" s="213"/>
      <c r="K18" s="214"/>
      <c r="L18" s="214"/>
      <c r="M18" s="210"/>
      <c r="X18" s="191"/>
      <c r="Y18" s="46"/>
    </row>
    <row r="19" spans="1:25" ht="4.5" customHeight="1">
      <c r="A19" s="208"/>
      <c r="B19" s="215"/>
      <c r="C19" s="215"/>
      <c r="D19" s="215"/>
      <c r="E19" s="215"/>
      <c r="F19" s="215"/>
      <c r="G19" s="215"/>
      <c r="H19" s="215"/>
      <c r="I19" s="215"/>
      <c r="J19" s="215"/>
      <c r="K19" s="80"/>
      <c r="L19" s="80"/>
      <c r="M19" s="210"/>
      <c r="X19" s="191"/>
      <c r="Y19" s="46"/>
    </row>
    <row r="20" spans="1:25" ht="12.75">
      <c r="A20" s="208" t="s">
        <v>518</v>
      </c>
      <c r="B20" s="215"/>
      <c r="C20" s="215"/>
      <c r="D20" s="215"/>
      <c r="E20" s="215"/>
      <c r="F20" s="215"/>
      <c r="G20" s="215"/>
      <c r="H20" s="215"/>
      <c r="I20" s="215"/>
      <c r="J20" s="215"/>
      <c r="K20" s="80"/>
      <c r="L20" s="80"/>
      <c r="M20" s="210"/>
      <c r="X20" s="191"/>
      <c r="Y20" s="46"/>
    </row>
    <row r="21" spans="1:25" ht="6" customHeight="1">
      <c r="A21" s="211"/>
      <c r="B21" s="80"/>
      <c r="C21" s="80"/>
      <c r="D21" s="80"/>
      <c r="E21" s="80"/>
      <c r="F21" s="80"/>
      <c r="G21" s="80"/>
      <c r="H21" s="80"/>
      <c r="I21" s="80"/>
      <c r="J21" s="80"/>
      <c r="K21" s="80"/>
      <c r="L21" s="80"/>
      <c r="M21" s="210"/>
      <c r="X21" s="191">
        <v>1</v>
      </c>
      <c r="Y21" s="46"/>
    </row>
    <row r="22" spans="1:25" ht="48" customHeight="1">
      <c r="A22" s="216" t="s">
        <v>177</v>
      </c>
      <c r="B22" s="217" t="s">
        <v>253</v>
      </c>
      <c r="C22" s="217" t="s">
        <v>424</v>
      </c>
      <c r="D22" s="217" t="s">
        <v>183</v>
      </c>
      <c r="E22" s="217" t="s">
        <v>228</v>
      </c>
      <c r="F22" s="218" t="s">
        <v>219</v>
      </c>
      <c r="G22" s="217" t="s">
        <v>227</v>
      </c>
      <c r="H22" s="219"/>
      <c r="I22" s="220"/>
      <c r="J22" s="221"/>
      <c r="K22" s="217" t="s">
        <v>199</v>
      </c>
      <c r="L22" s="222" t="s">
        <v>178</v>
      </c>
      <c r="M22" s="210"/>
      <c r="X22" s="223">
        <v>2</v>
      </c>
      <c r="Y22" s="46"/>
    </row>
    <row r="23" spans="1:26" ht="13.5" customHeight="1">
      <c r="A23" s="224" t="s">
        <v>294</v>
      </c>
      <c r="B23" s="225"/>
      <c r="C23" s="225"/>
      <c r="D23" s="225"/>
      <c r="E23" s="225"/>
      <c r="F23" s="225"/>
      <c r="G23" s="225"/>
      <c r="H23" s="226"/>
      <c r="I23" s="226"/>
      <c r="J23" s="227"/>
      <c r="K23" s="228"/>
      <c r="L23" s="494">
        <f>SUM(L24:L25)</f>
        <v>0</v>
      </c>
      <c r="M23" s="210"/>
      <c r="T23" s="229"/>
      <c r="U23" s="229"/>
      <c r="V23" s="229"/>
      <c r="W23" s="229"/>
      <c r="X23" s="230" t="s">
        <v>215</v>
      </c>
      <c r="Y23" s="231">
        <f>ROW(X24)</f>
        <v>24</v>
      </c>
      <c r="Z23" s="232">
        <v>1.0349</v>
      </c>
    </row>
    <row r="24" spans="1:25" ht="12.75">
      <c r="A24" s="233"/>
      <c r="B24" s="234"/>
      <c r="C24" s="235"/>
      <c r="D24" s="234"/>
      <c r="E24" s="234"/>
      <c r="F24" s="236">
        <f>IF(D24&lt;&gt;"",(D24*0.65),"")</f>
      </c>
      <c r="G24" s="493">
        <f>IF(D24&lt;&gt;"",E24/D24,"")</f>
      </c>
      <c r="H24" s="237"/>
      <c r="I24" s="237"/>
      <c r="J24" s="238"/>
      <c r="K24" s="239"/>
      <c r="L24" s="495">
        <f>IF(B24&lt;&gt;"",(B24*(1+C24)/(MAX(E24:F24)*4.34821))*K24,"")</f>
      </c>
      <c r="M24" s="210"/>
      <c r="T24" s="240">
        <f>B24+C24+D24+E24+H24+I24+K24</f>
        <v>0</v>
      </c>
      <c r="U24" s="240">
        <f>IF(ISERROR(T24),1,0)</f>
        <v>0</v>
      </c>
      <c r="V24" s="240">
        <f>IF(C24&gt;Z$23,ROW(),0)</f>
        <v>0</v>
      </c>
      <c r="W24" s="241">
        <f>Z$23</f>
        <v>1.0349</v>
      </c>
      <c r="X24" s="191">
        <v>1</v>
      </c>
      <c r="Y24" s="46"/>
    </row>
    <row r="25" spans="1:25" s="249" customFormat="1" ht="10.5" customHeight="1" hidden="1">
      <c r="A25" s="242"/>
      <c r="B25" s="214"/>
      <c r="C25" s="243"/>
      <c r="D25" s="214"/>
      <c r="E25" s="214"/>
      <c r="F25" s="244">
        <f>IF(D25&lt;&gt;"",(D25*0.65),"")</f>
      </c>
      <c r="G25" s="245">
        <f>IF(D25&lt;&gt;"",E25/D25,"")</f>
      </c>
      <c r="H25" s="246"/>
      <c r="I25" s="246"/>
      <c r="J25" s="214"/>
      <c r="K25" s="214"/>
      <c r="L25" s="247">
        <f>IF(B25&lt;&gt;"",(B25*(1+C25)/(MAX(E25:F25)*4.348))*K25,"")</f>
      </c>
      <c r="M25" s="210"/>
      <c r="N25" s="190"/>
      <c r="O25" s="190"/>
      <c r="P25" s="190"/>
      <c r="Q25" s="190"/>
      <c r="R25" s="190"/>
      <c r="S25" s="190"/>
      <c r="T25" s="190"/>
      <c r="U25" s="190"/>
      <c r="V25" s="190"/>
      <c r="W25" s="190"/>
      <c r="X25" s="248">
        <v>999</v>
      </c>
      <c r="Y25" s="80"/>
    </row>
    <row r="26" spans="1:25" s="249" customFormat="1" ht="10.5" customHeight="1">
      <c r="A26" s="242"/>
      <c r="B26" s="214"/>
      <c r="C26" s="546"/>
      <c r="D26" s="214"/>
      <c r="E26" s="214"/>
      <c r="F26" s="514"/>
      <c r="G26" s="237"/>
      <c r="H26" s="237"/>
      <c r="I26" s="237"/>
      <c r="J26" s="214"/>
      <c r="K26" s="214"/>
      <c r="L26" s="515"/>
      <c r="M26" s="210"/>
      <c r="N26" s="190"/>
      <c r="O26" s="190"/>
      <c r="P26" s="190"/>
      <c r="Q26" s="190"/>
      <c r="R26" s="190"/>
      <c r="S26" s="190"/>
      <c r="T26" s="190"/>
      <c r="U26" s="190"/>
      <c r="V26" s="190"/>
      <c r="W26" s="190"/>
      <c r="X26" s="248"/>
      <c r="Y26" s="80"/>
    </row>
    <row r="27" spans="1:25" ht="20.25" customHeight="1">
      <c r="A27" s="266" t="s">
        <v>519</v>
      </c>
      <c r="B27" s="215"/>
      <c r="C27" s="215"/>
      <c r="D27" s="215"/>
      <c r="E27" s="215"/>
      <c r="F27" s="215"/>
      <c r="G27" s="215"/>
      <c r="H27" s="215"/>
      <c r="I27" s="215"/>
      <c r="J27" s="215"/>
      <c r="K27" s="215"/>
      <c r="L27" s="215"/>
      <c r="M27" s="210"/>
      <c r="X27" s="191"/>
      <c r="Y27" s="46"/>
    </row>
    <row r="28" spans="1:25" ht="38.25" customHeight="1">
      <c r="A28" s="267"/>
      <c r="B28" s="268"/>
      <c r="C28" s="268"/>
      <c r="D28" s="268"/>
      <c r="E28" s="268"/>
      <c r="F28" s="268"/>
      <c r="G28" s="268"/>
      <c r="H28" s="268"/>
      <c r="I28" s="269"/>
      <c r="J28" s="217" t="s">
        <v>254</v>
      </c>
      <c r="K28" s="217" t="s">
        <v>199</v>
      </c>
      <c r="L28" s="222" t="s">
        <v>178</v>
      </c>
      <c r="M28" s="210"/>
      <c r="X28" s="191"/>
      <c r="Y28" s="46"/>
    </row>
    <row r="29" spans="1:25" ht="12.75">
      <c r="A29" s="224" t="s">
        <v>294</v>
      </c>
      <c r="B29" s="250"/>
      <c r="C29" s="250"/>
      <c r="D29" s="250"/>
      <c r="E29" s="250"/>
      <c r="F29" s="250"/>
      <c r="G29" s="250"/>
      <c r="H29" s="250"/>
      <c r="I29" s="250"/>
      <c r="J29" s="250"/>
      <c r="K29" s="250"/>
      <c r="L29" s="496">
        <f>SUM(L30:L31)</f>
        <v>0</v>
      </c>
      <c r="M29" s="210"/>
      <c r="X29" s="191" t="s">
        <v>222</v>
      </c>
      <c r="Y29" s="46">
        <f>ROW(X30)</f>
        <v>30</v>
      </c>
    </row>
    <row r="30" spans="1:25" ht="13.5" customHeight="1">
      <c r="A30" s="629"/>
      <c r="B30" s="630"/>
      <c r="C30" s="630"/>
      <c r="D30" s="630"/>
      <c r="E30" s="630"/>
      <c r="F30" s="630"/>
      <c r="G30" s="630"/>
      <c r="H30" s="631"/>
      <c r="I30" s="631"/>
      <c r="J30" s="270"/>
      <c r="K30" s="239"/>
      <c r="L30" s="498">
        <f>J30*K30</f>
        <v>0</v>
      </c>
      <c r="M30" s="210"/>
      <c r="X30" s="191">
        <v>1</v>
      </c>
      <c r="Y30" s="46"/>
    </row>
    <row r="31" spans="1:25" ht="10.5" customHeight="1" hidden="1">
      <c r="A31" s="256"/>
      <c r="B31" s="213"/>
      <c r="C31" s="213"/>
      <c r="D31" s="213"/>
      <c r="E31" s="213"/>
      <c r="F31" s="213"/>
      <c r="G31" s="213"/>
      <c r="H31" s="213"/>
      <c r="I31" s="213"/>
      <c r="J31" s="213"/>
      <c r="K31" s="213"/>
      <c r="L31" s="271">
        <f>J31*K31</f>
        <v>0</v>
      </c>
      <c r="M31" s="210"/>
      <c r="X31" s="191">
        <v>999</v>
      </c>
      <c r="Y31" s="46"/>
    </row>
    <row r="32" spans="1:25" ht="10.5" customHeight="1">
      <c r="A32" s="256"/>
      <c r="B32" s="213"/>
      <c r="C32" s="213"/>
      <c r="D32" s="213"/>
      <c r="E32" s="213"/>
      <c r="F32" s="213"/>
      <c r="G32" s="213"/>
      <c r="H32" s="213"/>
      <c r="I32" s="213"/>
      <c r="J32" s="213"/>
      <c r="K32" s="213"/>
      <c r="L32" s="517"/>
      <c r="M32" s="210"/>
      <c r="X32" s="191"/>
      <c r="Y32" s="46"/>
    </row>
    <row r="33" spans="1:25" ht="12.75">
      <c r="A33" s="518"/>
      <c r="B33" s="519"/>
      <c r="C33" s="519"/>
      <c r="D33" s="520"/>
      <c r="E33" s="521"/>
      <c r="F33" s="521"/>
      <c r="G33" s="521"/>
      <c r="H33" s="521"/>
      <c r="I33" s="521"/>
      <c r="J33" s="522" t="s">
        <v>487</v>
      </c>
      <c r="K33" s="523">
        <f>ROUND(SUM(K24:K25)+SUM(K30:K31),2)</f>
        <v>0</v>
      </c>
      <c r="L33" s="525">
        <f>ROUND(L23+L29,2)</f>
        <v>0</v>
      </c>
      <c r="M33" s="210"/>
      <c r="X33" s="191"/>
      <c r="Y33" s="46"/>
    </row>
    <row r="34" spans="1:25" ht="12.75">
      <c r="A34" s="518"/>
      <c r="B34" s="519"/>
      <c r="C34" s="519"/>
      <c r="D34" s="520"/>
      <c r="E34" s="521"/>
      <c r="F34" s="521"/>
      <c r="G34" s="521"/>
      <c r="H34" s="521"/>
      <c r="I34" s="521"/>
      <c r="J34" s="522" t="s">
        <v>488</v>
      </c>
      <c r="K34" s="634">
        <f>IF(ISERROR(L33/K33),"",(L33/K33))</f>
      </c>
      <c r="L34" s="635"/>
      <c r="M34" s="210"/>
      <c r="X34" s="191"/>
      <c r="Y34" s="46"/>
    </row>
    <row r="35" spans="1:25" ht="7.5" customHeight="1">
      <c r="A35" s="524"/>
      <c r="B35" s="367"/>
      <c r="C35" s="367"/>
      <c r="D35" s="367"/>
      <c r="E35" s="367"/>
      <c r="F35" s="367"/>
      <c r="G35" s="367"/>
      <c r="H35" s="367"/>
      <c r="I35" s="367"/>
      <c r="J35" s="367"/>
      <c r="K35" s="516"/>
      <c r="L35" s="367"/>
      <c r="M35" s="261"/>
      <c r="X35" s="191"/>
      <c r="Y35" s="46"/>
    </row>
    <row r="36" spans="1:25" ht="19.5" customHeight="1">
      <c r="A36" s="46"/>
      <c r="B36" s="46"/>
      <c r="C36" s="46"/>
      <c r="D36" s="46"/>
      <c r="E36" s="46"/>
      <c r="F36" s="46"/>
      <c r="G36" s="46"/>
      <c r="H36" s="46"/>
      <c r="I36" s="46"/>
      <c r="J36" s="46"/>
      <c r="K36" s="46"/>
      <c r="L36" s="46"/>
      <c r="X36" s="191"/>
      <c r="Y36" s="46"/>
    </row>
    <row r="37" spans="1:25" ht="13.5" customHeight="1">
      <c r="A37" s="262" t="s">
        <v>520</v>
      </c>
      <c r="B37" s="263"/>
      <c r="C37" s="263"/>
      <c r="D37" s="263"/>
      <c r="E37" s="263"/>
      <c r="F37" s="263"/>
      <c r="G37" s="264"/>
      <c r="H37" s="264"/>
      <c r="I37" s="264"/>
      <c r="J37" s="265"/>
      <c r="K37" s="264"/>
      <c r="L37" s="264"/>
      <c r="M37" s="207"/>
      <c r="X37" s="191"/>
      <c r="Y37" s="46"/>
    </row>
    <row r="38" spans="1:25" ht="28.5" customHeight="1">
      <c r="A38" s="208" t="s">
        <v>518</v>
      </c>
      <c r="B38" s="215"/>
      <c r="C38" s="215"/>
      <c r="D38" s="215"/>
      <c r="E38" s="215"/>
      <c r="F38" s="215"/>
      <c r="G38" s="215"/>
      <c r="H38" s="215"/>
      <c r="I38" s="215"/>
      <c r="J38" s="215"/>
      <c r="K38" s="80"/>
      <c r="L38" s="80"/>
      <c r="M38" s="210"/>
      <c r="X38" s="191"/>
      <c r="Y38" s="46"/>
    </row>
    <row r="39" spans="1:25" ht="6" customHeight="1">
      <c r="A39" s="211"/>
      <c r="B39" s="80"/>
      <c r="C39" s="80"/>
      <c r="D39" s="80"/>
      <c r="E39" s="80"/>
      <c r="F39" s="80"/>
      <c r="G39" s="80"/>
      <c r="H39" s="80"/>
      <c r="I39" s="80"/>
      <c r="J39" s="80"/>
      <c r="K39" s="80"/>
      <c r="L39" s="80"/>
      <c r="M39" s="210"/>
      <c r="X39" s="191"/>
      <c r="Y39" s="46"/>
    </row>
    <row r="40" spans="1:25" ht="48" customHeight="1">
      <c r="A40" s="216" t="s">
        <v>177</v>
      </c>
      <c r="B40" s="217" t="s">
        <v>253</v>
      </c>
      <c r="C40" s="217" t="s">
        <v>424</v>
      </c>
      <c r="D40" s="217" t="s">
        <v>183</v>
      </c>
      <c r="E40" s="217" t="s">
        <v>423</v>
      </c>
      <c r="F40" s="218" t="s">
        <v>218</v>
      </c>
      <c r="G40" s="217" t="s">
        <v>217</v>
      </c>
      <c r="H40" s="219"/>
      <c r="I40" s="220"/>
      <c r="J40" s="221"/>
      <c r="K40" s="217" t="s">
        <v>199</v>
      </c>
      <c r="L40" s="222" t="s">
        <v>178</v>
      </c>
      <c r="M40" s="210"/>
      <c r="X40" s="223"/>
      <c r="Y40" s="46"/>
    </row>
    <row r="41" spans="1:26" ht="14.25" customHeight="1" thickBot="1">
      <c r="A41" s="224" t="s">
        <v>294</v>
      </c>
      <c r="B41" s="250"/>
      <c r="C41" s="250"/>
      <c r="D41" s="250"/>
      <c r="E41" s="250"/>
      <c r="F41" s="251"/>
      <c r="G41" s="250"/>
      <c r="H41" s="252"/>
      <c r="I41" s="252"/>
      <c r="J41" s="253"/>
      <c r="K41" s="254"/>
      <c r="L41" s="496">
        <f>SUM(L42:L43)</f>
        <v>0</v>
      </c>
      <c r="M41" s="210"/>
      <c r="T41" s="229"/>
      <c r="U41" s="229"/>
      <c r="V41" s="229"/>
      <c r="W41" s="229"/>
      <c r="X41" s="230" t="s">
        <v>216</v>
      </c>
      <c r="Y41" s="231">
        <f>ROW(X42)</f>
        <v>42</v>
      </c>
      <c r="Z41" s="232">
        <v>1.0349</v>
      </c>
    </row>
    <row r="42" spans="1:25" ht="12.75">
      <c r="A42" s="233"/>
      <c r="B42" s="234"/>
      <c r="C42" s="235"/>
      <c r="D42" s="234"/>
      <c r="E42" s="234"/>
      <c r="F42" s="255">
        <f>IF(D42&lt;&gt;"",(D42*0.65),"")</f>
      </c>
      <c r="G42" s="493">
        <f>IF(D42&lt;&gt;"",E42/D42,"")</f>
      </c>
      <c r="H42" s="237"/>
      <c r="I42" s="237"/>
      <c r="J42" s="238"/>
      <c r="K42" s="239"/>
      <c r="L42" s="497">
        <f>IF(B42&lt;&gt;"",(B42*(1+C42)/(MAX(E42:F42)*4.34821))*K42,"")</f>
      </c>
      <c r="M42" s="210"/>
      <c r="T42" s="240">
        <f>B42+C42+D42+E42+H42+I42+K42</f>
        <v>0</v>
      </c>
      <c r="U42" s="240">
        <f>IF(ISERROR(T42),1,0)</f>
        <v>0</v>
      </c>
      <c r="V42" s="240">
        <f>IF(C42&gt;Z$41,ROW(),0)</f>
        <v>0</v>
      </c>
      <c r="W42" s="241">
        <f>Z$41</f>
        <v>1.0349</v>
      </c>
      <c r="X42" s="191">
        <v>1</v>
      </c>
      <c r="Y42" s="46"/>
    </row>
    <row r="43" spans="1:25" ht="7.5" customHeight="1" hidden="1" thickBot="1">
      <c r="A43" s="256"/>
      <c r="B43" s="213"/>
      <c r="C43" s="213"/>
      <c r="D43" s="213"/>
      <c r="E43" s="213"/>
      <c r="F43" s="257">
        <f>IF(D43&lt;&gt;"",(D43*0.65),"")</f>
      </c>
      <c r="G43" s="213"/>
      <c r="H43" s="213"/>
      <c r="I43" s="213"/>
      <c r="J43" s="258"/>
      <c r="K43" s="213"/>
      <c r="L43" s="259">
        <f>IF(B43&lt;&gt;"",(B43*(1+C43)/(MAX(E43:F43)*4.348))*K43,"")</f>
      </c>
      <c r="M43" s="210"/>
      <c r="X43" s="191">
        <v>999</v>
      </c>
      <c r="Y43" s="46"/>
    </row>
    <row r="44" ht="12.75">
      <c r="M44" s="210"/>
    </row>
    <row r="45" spans="1:25" ht="19.5" customHeight="1">
      <c r="A45" s="266" t="s">
        <v>519</v>
      </c>
      <c r="B45" s="215"/>
      <c r="C45" s="215"/>
      <c r="D45" s="215"/>
      <c r="E45" s="215"/>
      <c r="F45" s="80"/>
      <c r="G45" s="80"/>
      <c r="H45" s="80"/>
      <c r="I45" s="80"/>
      <c r="J45" s="80"/>
      <c r="K45" s="80"/>
      <c r="L45" s="80"/>
      <c r="M45" s="210"/>
      <c r="X45" s="191"/>
      <c r="Y45" s="46"/>
    </row>
    <row r="46" spans="1:25" ht="39" customHeight="1">
      <c r="A46" s="267"/>
      <c r="B46" s="268"/>
      <c r="C46" s="268"/>
      <c r="D46" s="268"/>
      <c r="E46" s="268"/>
      <c r="F46" s="268"/>
      <c r="G46" s="268"/>
      <c r="H46" s="268"/>
      <c r="I46" s="269"/>
      <c r="J46" s="217" t="s">
        <v>254</v>
      </c>
      <c r="K46" s="217" t="s">
        <v>199</v>
      </c>
      <c r="L46" s="222" t="s">
        <v>178</v>
      </c>
      <c r="M46" s="210"/>
      <c r="X46" s="191"/>
      <c r="Y46" s="46"/>
    </row>
    <row r="47" spans="1:25" ht="13.5" customHeight="1">
      <c r="A47" s="224" t="s">
        <v>294</v>
      </c>
      <c r="B47" s="250"/>
      <c r="C47" s="250"/>
      <c r="D47" s="250"/>
      <c r="E47" s="250"/>
      <c r="F47" s="250"/>
      <c r="G47" s="250"/>
      <c r="H47" s="250"/>
      <c r="I47" s="250"/>
      <c r="J47" s="250"/>
      <c r="K47" s="250"/>
      <c r="L47" s="496">
        <f>SUM(L48:L49)</f>
        <v>0</v>
      </c>
      <c r="M47" s="210"/>
      <c r="X47" s="191" t="s">
        <v>225</v>
      </c>
      <c r="Y47" s="46">
        <f>ROW(X48)</f>
        <v>48</v>
      </c>
    </row>
    <row r="48" spans="1:25" ht="12.75" customHeight="1">
      <c r="A48" s="629"/>
      <c r="B48" s="630"/>
      <c r="C48" s="630"/>
      <c r="D48" s="630"/>
      <c r="E48" s="630"/>
      <c r="F48" s="630"/>
      <c r="G48" s="630"/>
      <c r="H48" s="631"/>
      <c r="I48" s="631"/>
      <c r="J48" s="270"/>
      <c r="K48" s="239"/>
      <c r="L48" s="499">
        <f>J48*K48</f>
        <v>0</v>
      </c>
      <c r="M48" s="210"/>
      <c r="X48" s="191">
        <v>1</v>
      </c>
      <c r="Y48" s="46"/>
    </row>
    <row r="49" spans="1:25" ht="11.25" customHeight="1" hidden="1">
      <c r="A49" s="272"/>
      <c r="B49" s="80"/>
      <c r="C49" s="80"/>
      <c r="D49" s="80"/>
      <c r="E49" s="80"/>
      <c r="F49" s="80"/>
      <c r="G49" s="80"/>
      <c r="H49" s="80"/>
      <c r="I49" s="80"/>
      <c r="J49" s="80"/>
      <c r="K49" s="80"/>
      <c r="L49" s="271">
        <f>J49*K49</f>
        <v>0</v>
      </c>
      <c r="M49" s="210"/>
      <c r="X49" s="191">
        <v>999</v>
      </c>
      <c r="Y49" s="46"/>
    </row>
    <row r="50" spans="1:25" ht="7.5" customHeight="1">
      <c r="A50" s="273"/>
      <c r="B50" s="274"/>
      <c r="C50" s="274"/>
      <c r="D50" s="274"/>
      <c r="E50" s="274"/>
      <c r="F50" s="274"/>
      <c r="G50" s="274"/>
      <c r="H50" s="274"/>
      <c r="I50" s="274"/>
      <c r="J50" s="274"/>
      <c r="K50" s="274"/>
      <c r="L50" s="275"/>
      <c r="M50" s="261"/>
      <c r="X50" s="191"/>
      <c r="Y50" s="46"/>
    </row>
    <row r="51" spans="1:25" ht="15" customHeight="1">
      <c r="A51" s="276"/>
      <c r="B51" s="80"/>
      <c r="C51" s="80"/>
      <c r="D51" s="80"/>
      <c r="E51" s="80"/>
      <c r="F51" s="80"/>
      <c r="G51" s="80"/>
      <c r="H51" s="80"/>
      <c r="I51" s="80"/>
      <c r="J51" s="80"/>
      <c r="K51" s="80"/>
      <c r="L51" s="46"/>
      <c r="X51" s="191"/>
      <c r="Y51" s="46"/>
    </row>
    <row r="52" spans="1:25" ht="0.75" customHeight="1" thickBot="1">
      <c r="A52" s="276"/>
      <c r="B52" s="80"/>
      <c r="C52" s="80"/>
      <c r="D52" s="80"/>
      <c r="E52" s="80"/>
      <c r="F52" s="80"/>
      <c r="G52" s="80"/>
      <c r="H52" s="80"/>
      <c r="I52" s="80"/>
      <c r="J52" s="80"/>
      <c r="K52" s="80"/>
      <c r="L52" s="46"/>
      <c r="X52" s="191"/>
      <c r="Y52" s="46"/>
    </row>
    <row r="53" spans="1:25" ht="14.25" customHeight="1" hidden="1" thickBot="1">
      <c r="A53" s="277"/>
      <c r="B53" s="59"/>
      <c r="C53" s="59"/>
      <c r="D53" s="59"/>
      <c r="E53" s="59"/>
      <c r="F53" s="59"/>
      <c r="G53" s="59"/>
      <c r="H53" s="59"/>
      <c r="I53" s="59"/>
      <c r="J53" s="59"/>
      <c r="K53" s="59"/>
      <c r="L53" s="59"/>
      <c r="X53" s="191"/>
      <c r="Y53" s="46"/>
    </row>
    <row r="54" spans="1:25" ht="12.75" customHeight="1" thickBot="1">
      <c r="A54" s="278"/>
      <c r="B54" s="215"/>
      <c r="C54" s="215"/>
      <c r="D54" s="279"/>
      <c r="E54" s="526"/>
      <c r="F54" s="527"/>
      <c r="G54" s="527"/>
      <c r="H54" s="527"/>
      <c r="I54" s="527"/>
      <c r="J54" s="528" t="s">
        <v>300</v>
      </c>
      <c r="K54" s="622">
        <f>K55+K56</f>
        <v>0</v>
      </c>
      <c r="L54" s="627"/>
      <c r="M54" s="628"/>
      <c r="X54" s="191"/>
      <c r="Y54" s="46"/>
    </row>
    <row r="55" spans="1:25" ht="12.75" customHeight="1">
      <c r="A55" s="227"/>
      <c r="B55" s="280"/>
      <c r="C55" s="280"/>
      <c r="D55" s="281"/>
      <c r="E55" s="529"/>
      <c r="F55" s="530"/>
      <c r="G55" s="530"/>
      <c r="H55" s="530"/>
      <c r="I55" s="530"/>
      <c r="J55" s="531" t="s">
        <v>489</v>
      </c>
      <c r="K55" s="617">
        <f>L33</f>
        <v>0</v>
      </c>
      <c r="L55" s="618"/>
      <c r="M55" s="619"/>
      <c r="X55" s="191"/>
      <c r="Y55" s="46"/>
    </row>
    <row r="56" spans="1:25" ht="12.75" customHeight="1">
      <c r="A56" s="227"/>
      <c r="B56" s="280"/>
      <c r="C56" s="280"/>
      <c r="D56" s="281"/>
      <c r="E56" s="529"/>
      <c r="F56" s="530"/>
      <c r="G56" s="527"/>
      <c r="H56" s="527"/>
      <c r="I56" s="527"/>
      <c r="J56" s="531" t="s">
        <v>538</v>
      </c>
      <c r="K56" s="624">
        <f>ROUND(L41+L47,2)</f>
        <v>0</v>
      </c>
      <c r="L56" s="626"/>
      <c r="M56" s="625"/>
      <c r="X56" s="191"/>
      <c r="Y56" s="46"/>
    </row>
    <row r="57" spans="1:25" ht="12.75" customHeight="1" thickBot="1">
      <c r="A57" s="283"/>
      <c r="B57" s="283"/>
      <c r="C57" s="283"/>
      <c r="D57" s="283"/>
      <c r="E57" s="532"/>
      <c r="F57" s="532"/>
      <c r="G57" s="533"/>
      <c r="H57" s="533"/>
      <c r="I57" s="533"/>
      <c r="J57" s="534"/>
      <c r="K57" s="535"/>
      <c r="L57" s="536"/>
      <c r="M57" s="537"/>
      <c r="X57" s="191"/>
      <c r="Y57" s="46"/>
    </row>
    <row r="58" spans="1:25" ht="12.75" customHeight="1" thickBot="1">
      <c r="A58" s="285"/>
      <c r="B58" s="286"/>
      <c r="C58" s="286"/>
      <c r="D58" s="287"/>
      <c r="E58" s="538"/>
      <c r="F58" s="539"/>
      <c r="G58" s="539"/>
      <c r="H58" s="539"/>
      <c r="I58" s="539"/>
      <c r="J58" s="540"/>
      <c r="K58" s="528" t="s">
        <v>301</v>
      </c>
      <c r="L58" s="622">
        <f>L59+L60</f>
        <v>0</v>
      </c>
      <c r="M58" s="623"/>
      <c r="X58" s="191"/>
      <c r="Y58" s="46"/>
    </row>
    <row r="59" spans="1:25" ht="12.75" customHeight="1">
      <c r="A59" s="286"/>
      <c r="B59" s="289"/>
      <c r="C59" s="289"/>
      <c r="D59" s="290"/>
      <c r="E59" s="541"/>
      <c r="F59" s="542"/>
      <c r="G59" s="542"/>
      <c r="H59" s="542"/>
      <c r="I59" s="542"/>
      <c r="J59" s="540"/>
      <c r="K59" s="531" t="s">
        <v>490</v>
      </c>
      <c r="L59" s="617">
        <f>K33</f>
        <v>0</v>
      </c>
      <c r="M59" s="619"/>
      <c r="X59" s="191"/>
      <c r="Y59" s="46"/>
    </row>
    <row r="60" spans="1:25" ht="12.75" customHeight="1">
      <c r="A60" s="286"/>
      <c r="B60" s="286"/>
      <c r="C60" s="286"/>
      <c r="D60" s="287"/>
      <c r="E60" s="538"/>
      <c r="F60" s="539"/>
      <c r="G60" s="539"/>
      <c r="H60" s="539"/>
      <c r="I60" s="539"/>
      <c r="J60" s="540"/>
      <c r="K60" s="531" t="s">
        <v>539</v>
      </c>
      <c r="L60" s="624">
        <f>ROUND(SUM(K42:K43)+SUM(K48:K49),2)</f>
        <v>0</v>
      </c>
      <c r="M60" s="625"/>
      <c r="X60" s="191"/>
      <c r="Y60" s="46"/>
    </row>
    <row r="61" spans="1:25" ht="12.75">
      <c r="A61" s="46"/>
      <c r="B61" s="46"/>
      <c r="C61" s="46"/>
      <c r="D61" s="46"/>
      <c r="E61" s="46"/>
      <c r="F61" s="46"/>
      <c r="G61" s="46"/>
      <c r="H61" s="46"/>
      <c r="I61" s="46"/>
      <c r="J61" s="46"/>
      <c r="K61" s="46"/>
      <c r="L61" s="46"/>
      <c r="X61" s="191"/>
      <c r="Y61" s="46"/>
    </row>
    <row r="62" spans="1:25" ht="11.25" customHeight="1">
      <c r="A62" s="46"/>
      <c r="B62" s="46"/>
      <c r="C62" s="46"/>
      <c r="D62" s="46"/>
      <c r="E62" s="46"/>
      <c r="F62" s="46"/>
      <c r="G62" s="46"/>
      <c r="H62" s="46"/>
      <c r="I62" s="46"/>
      <c r="J62" s="46"/>
      <c r="K62" s="46"/>
      <c r="L62" s="46"/>
      <c r="X62" s="191"/>
      <c r="Y62" s="46"/>
    </row>
    <row r="63" spans="1:25" ht="11.25" customHeight="1">
      <c r="A63" s="58" t="s">
        <v>290</v>
      </c>
      <c r="B63" s="46"/>
      <c r="C63" s="46"/>
      <c r="D63" s="46"/>
      <c r="E63" s="46"/>
      <c r="F63" s="46"/>
      <c r="G63" s="46"/>
      <c r="H63" s="46"/>
      <c r="I63" s="46"/>
      <c r="J63" s="46"/>
      <c r="K63" s="46"/>
      <c r="L63" s="46"/>
      <c r="X63" s="191"/>
      <c r="Y63" s="46"/>
    </row>
    <row r="64" spans="1:25" ht="12.75">
      <c r="A64" s="291" t="s">
        <v>295</v>
      </c>
      <c r="B64" s="59"/>
      <c r="C64" s="59"/>
      <c r="D64" s="59"/>
      <c r="E64" s="59"/>
      <c r="F64" s="59"/>
      <c r="G64" s="59"/>
      <c r="H64" s="59"/>
      <c r="I64" s="59"/>
      <c r="J64" s="59"/>
      <c r="K64" s="59"/>
      <c r="L64" s="59"/>
      <c r="X64" s="191"/>
      <c r="Y64" s="46"/>
    </row>
    <row r="65" spans="1:12" ht="12" customHeight="1">
      <c r="A65" s="620" t="s">
        <v>296</v>
      </c>
      <c r="B65" s="621"/>
      <c r="C65" s="621"/>
      <c r="D65" s="621"/>
      <c r="E65" s="621"/>
      <c r="F65" s="621"/>
      <c r="G65" s="621"/>
      <c r="H65" s="621"/>
      <c r="I65" s="621"/>
      <c r="J65" s="621"/>
      <c r="K65" s="621"/>
      <c r="L65" s="621"/>
    </row>
    <row r="66" spans="1:12" ht="12" customHeight="1">
      <c r="A66" s="620" t="s">
        <v>291</v>
      </c>
      <c r="B66" s="621"/>
      <c r="C66" s="621"/>
      <c r="D66" s="621"/>
      <c r="E66" s="621"/>
      <c r="F66" s="621"/>
      <c r="G66" s="621"/>
      <c r="H66" s="621"/>
      <c r="I66" s="621"/>
      <c r="J66" s="621"/>
      <c r="K66" s="621"/>
      <c r="L66" s="621"/>
    </row>
    <row r="67" spans="1:12" ht="12" customHeight="1">
      <c r="A67" s="59" t="s">
        <v>318</v>
      </c>
      <c r="B67" s="59"/>
      <c r="C67" s="59"/>
      <c r="D67" s="59"/>
      <c r="E67" s="59"/>
      <c r="F67" s="59"/>
      <c r="G67" s="59"/>
      <c r="H67" s="59"/>
      <c r="I67" s="59"/>
      <c r="J67" s="59"/>
      <c r="K67" s="59"/>
      <c r="L67" s="59"/>
    </row>
    <row r="68" spans="1:12" ht="12" customHeight="1">
      <c r="A68" s="292"/>
      <c r="B68" s="292"/>
      <c r="C68" s="292"/>
      <c r="D68" s="292"/>
      <c r="E68" s="292"/>
      <c r="F68" s="292"/>
      <c r="G68" s="292"/>
      <c r="H68" s="292"/>
      <c r="I68" s="292"/>
      <c r="J68" s="292"/>
      <c r="K68" s="292"/>
      <c r="L68" s="292"/>
    </row>
    <row r="69" spans="1:12" ht="12" customHeight="1">
      <c r="A69" s="292"/>
      <c r="B69" s="292"/>
      <c r="C69" s="292"/>
      <c r="D69" s="292"/>
      <c r="E69" s="292"/>
      <c r="F69" s="292"/>
      <c r="G69" s="292"/>
      <c r="H69" s="292"/>
      <c r="I69" s="292"/>
      <c r="J69" s="292"/>
      <c r="K69" s="292"/>
      <c r="L69" s="292"/>
    </row>
    <row r="70" spans="1:12" ht="12" customHeight="1">
      <c r="A70" s="292"/>
      <c r="B70" s="292"/>
      <c r="C70" s="292"/>
      <c r="D70" s="292"/>
      <c r="E70" s="292"/>
      <c r="F70" s="292"/>
      <c r="G70" s="292"/>
      <c r="H70" s="292"/>
      <c r="I70" s="292"/>
      <c r="J70" s="292"/>
      <c r="K70" s="292"/>
      <c r="L70" s="292"/>
    </row>
    <row r="71" spans="1:12" ht="12" customHeight="1">
      <c r="A71" s="292"/>
      <c r="B71" s="292"/>
      <c r="C71" s="292"/>
      <c r="D71" s="292"/>
      <c r="E71" s="292"/>
      <c r="F71" s="292"/>
      <c r="G71" s="292"/>
      <c r="H71" s="292"/>
      <c r="I71" s="292"/>
      <c r="J71" s="292"/>
      <c r="K71" s="292"/>
      <c r="L71" s="292"/>
    </row>
    <row r="72" spans="1:12" ht="12" customHeight="1">
      <c r="A72" s="292"/>
      <c r="B72" s="292"/>
      <c r="C72" s="292"/>
      <c r="D72" s="292"/>
      <c r="E72" s="292"/>
      <c r="F72" s="292"/>
      <c r="G72" s="292"/>
      <c r="H72" s="292"/>
      <c r="I72" s="292"/>
      <c r="J72" s="292"/>
      <c r="K72" s="292"/>
      <c r="L72" s="292"/>
    </row>
    <row r="73" spans="1:12" ht="12" customHeight="1">
      <c r="A73" s="292"/>
      <c r="B73" s="292"/>
      <c r="C73" s="292"/>
      <c r="D73" s="292"/>
      <c r="E73" s="292"/>
      <c r="F73" s="292"/>
      <c r="G73" s="292"/>
      <c r="H73" s="292"/>
      <c r="I73" s="292"/>
      <c r="J73" s="292"/>
      <c r="K73" s="292"/>
      <c r="L73" s="292"/>
    </row>
    <row r="74" spans="1:12" ht="12" customHeight="1">
      <c r="A74" s="292"/>
      <c r="B74" s="292"/>
      <c r="C74" s="292"/>
      <c r="D74" s="292"/>
      <c r="E74" s="292"/>
      <c r="F74" s="292"/>
      <c r="G74" s="292"/>
      <c r="H74" s="292"/>
      <c r="I74" s="292"/>
      <c r="J74" s="292"/>
      <c r="K74" s="292"/>
      <c r="L74" s="292"/>
    </row>
    <row r="75" spans="1:12" ht="12" customHeight="1">
      <c r="A75" s="292"/>
      <c r="B75" s="292"/>
      <c r="C75" s="292"/>
      <c r="D75" s="292"/>
      <c r="E75" s="292"/>
      <c r="F75" s="292"/>
      <c r="G75" s="292"/>
      <c r="H75" s="292"/>
      <c r="I75" s="292"/>
      <c r="J75" s="292"/>
      <c r="K75" s="292"/>
      <c r="L75" s="292"/>
    </row>
    <row r="76" spans="1:12" ht="12" customHeight="1">
      <c r="A76" s="292"/>
      <c r="B76" s="292"/>
      <c r="C76" s="292"/>
      <c r="D76" s="292"/>
      <c r="E76" s="292"/>
      <c r="F76" s="292"/>
      <c r="G76" s="292"/>
      <c r="H76" s="292"/>
      <c r="I76" s="292"/>
      <c r="J76" s="292"/>
      <c r="K76" s="292"/>
      <c r="L76" s="292"/>
    </row>
    <row r="77" spans="1:12" ht="12" customHeight="1">
      <c r="A77" s="292"/>
      <c r="B77" s="292"/>
      <c r="C77" s="292"/>
      <c r="D77" s="292"/>
      <c r="E77" s="292"/>
      <c r="F77" s="292"/>
      <c r="G77" s="292"/>
      <c r="H77" s="292"/>
      <c r="I77" s="292"/>
      <c r="J77" s="292"/>
      <c r="K77" s="292"/>
      <c r="L77" s="292"/>
    </row>
    <row r="78" spans="1:12" ht="12" customHeight="1">
      <c r="A78" s="292"/>
      <c r="B78" s="292"/>
      <c r="C78" s="292"/>
      <c r="D78" s="292"/>
      <c r="E78" s="292"/>
      <c r="F78" s="292"/>
      <c r="G78" s="292"/>
      <c r="H78" s="292"/>
      <c r="I78" s="292"/>
      <c r="J78" s="292"/>
      <c r="K78" s="292"/>
      <c r="L78" s="292"/>
    </row>
    <row r="79" spans="1:12" ht="12" customHeight="1">
      <c r="A79" s="292"/>
      <c r="B79" s="292"/>
      <c r="C79" s="292"/>
      <c r="D79" s="292"/>
      <c r="E79" s="292"/>
      <c r="F79" s="292"/>
      <c r="G79" s="292"/>
      <c r="H79" s="292"/>
      <c r="I79" s="292"/>
      <c r="J79" s="292"/>
      <c r="K79" s="292"/>
      <c r="L79" s="292"/>
    </row>
    <row r="80" spans="1:12" ht="12" customHeight="1">
      <c r="A80" s="292"/>
      <c r="B80" s="292"/>
      <c r="C80" s="292"/>
      <c r="D80" s="292"/>
      <c r="E80" s="292"/>
      <c r="F80" s="292"/>
      <c r="G80" s="292"/>
      <c r="H80" s="292"/>
      <c r="I80" s="292"/>
      <c r="J80" s="292"/>
      <c r="K80" s="292"/>
      <c r="L80" s="292"/>
    </row>
    <row r="81" spans="1:12" ht="12" customHeight="1">
      <c r="A81" s="292"/>
      <c r="B81" s="292"/>
      <c r="C81" s="292"/>
      <c r="D81" s="292"/>
      <c r="E81" s="292"/>
      <c r="F81" s="292"/>
      <c r="G81" s="292"/>
      <c r="H81" s="292"/>
      <c r="I81" s="292"/>
      <c r="J81" s="292"/>
      <c r="K81" s="292"/>
      <c r="L81" s="292"/>
    </row>
    <row r="82" spans="1:12" ht="12" customHeight="1">
      <c r="A82" s="292"/>
      <c r="B82" s="292"/>
      <c r="C82" s="292"/>
      <c r="D82" s="292"/>
      <c r="E82" s="292"/>
      <c r="F82" s="292"/>
      <c r="G82" s="292"/>
      <c r="H82" s="292"/>
      <c r="I82" s="292"/>
      <c r="J82" s="292"/>
      <c r="K82" s="292"/>
      <c r="L82" s="292"/>
    </row>
    <row r="83" spans="1:12" ht="12" customHeight="1">
      <c r="A83" s="292"/>
      <c r="B83" s="292"/>
      <c r="C83" s="292"/>
      <c r="D83" s="292"/>
      <c r="E83" s="292"/>
      <c r="F83" s="292"/>
      <c r="G83" s="292"/>
      <c r="H83" s="292"/>
      <c r="I83" s="292"/>
      <c r="J83" s="292"/>
      <c r="K83" s="292"/>
      <c r="L83" s="292"/>
    </row>
    <row r="84" spans="1:12" ht="12" customHeight="1">
      <c r="A84" s="292"/>
      <c r="B84" s="292"/>
      <c r="C84" s="292"/>
      <c r="D84" s="292"/>
      <c r="E84" s="292"/>
      <c r="F84" s="292"/>
      <c r="G84" s="292"/>
      <c r="H84" s="292"/>
      <c r="I84" s="292"/>
      <c r="J84" s="292"/>
      <c r="K84" s="292"/>
      <c r="L84" s="292"/>
    </row>
    <row r="85" spans="1:12" ht="12" customHeight="1">
      <c r="A85" s="292"/>
      <c r="B85" s="292"/>
      <c r="C85" s="292"/>
      <c r="D85" s="292"/>
      <c r="E85" s="292"/>
      <c r="F85" s="292"/>
      <c r="G85" s="292"/>
      <c r="H85" s="292"/>
      <c r="I85" s="292"/>
      <c r="J85" s="292"/>
      <c r="K85" s="292"/>
      <c r="L85" s="292"/>
    </row>
    <row r="86" spans="1:12" ht="12" customHeight="1">
      <c r="A86" s="292"/>
      <c r="B86" s="292"/>
      <c r="C86" s="292"/>
      <c r="D86" s="292"/>
      <c r="E86" s="292"/>
      <c r="F86" s="292"/>
      <c r="G86" s="292"/>
      <c r="H86" s="292"/>
      <c r="I86" s="292"/>
      <c r="J86" s="292"/>
      <c r="K86" s="292"/>
      <c r="L86" s="292"/>
    </row>
    <row r="87" spans="1:12" ht="12" customHeight="1">
      <c r="A87" s="292"/>
      <c r="B87" s="292"/>
      <c r="C87" s="292"/>
      <c r="D87" s="292"/>
      <c r="E87" s="292"/>
      <c r="F87" s="292"/>
      <c r="G87" s="292"/>
      <c r="H87" s="292"/>
      <c r="I87" s="292"/>
      <c r="J87" s="292"/>
      <c r="K87" s="292"/>
      <c r="L87" s="292"/>
    </row>
    <row r="88" spans="1:12" ht="12" customHeight="1">
      <c r="A88" s="292"/>
      <c r="B88" s="292"/>
      <c r="C88" s="292"/>
      <c r="D88" s="292"/>
      <c r="E88" s="292"/>
      <c r="F88" s="292"/>
      <c r="G88" s="292"/>
      <c r="H88" s="292"/>
      <c r="I88" s="292"/>
      <c r="J88" s="292"/>
      <c r="K88" s="292"/>
      <c r="L88" s="292"/>
    </row>
    <row r="89" spans="1:12" ht="12" customHeight="1">
      <c r="A89" s="292"/>
      <c r="B89" s="292"/>
      <c r="C89" s="292"/>
      <c r="D89" s="292"/>
      <c r="E89" s="292"/>
      <c r="F89" s="292"/>
      <c r="G89" s="292"/>
      <c r="H89" s="292"/>
      <c r="I89" s="292"/>
      <c r="J89" s="292"/>
      <c r="K89" s="292"/>
      <c r="L89" s="292"/>
    </row>
    <row r="90" spans="1:12" ht="12" customHeight="1">
      <c r="A90" s="292"/>
      <c r="B90" s="292"/>
      <c r="C90" s="292"/>
      <c r="D90" s="292"/>
      <c r="E90" s="292"/>
      <c r="F90" s="292"/>
      <c r="G90" s="292"/>
      <c r="H90" s="292"/>
      <c r="I90" s="292"/>
      <c r="J90" s="292"/>
      <c r="K90" s="292"/>
      <c r="L90" s="292"/>
    </row>
    <row r="91" spans="1:12" ht="12" customHeight="1">
      <c r="A91" s="292"/>
      <c r="B91" s="292"/>
      <c r="C91" s="292"/>
      <c r="D91" s="292"/>
      <c r="E91" s="292"/>
      <c r="F91" s="292"/>
      <c r="G91" s="292"/>
      <c r="H91" s="292"/>
      <c r="I91" s="292"/>
      <c r="J91" s="292"/>
      <c r="K91" s="292"/>
      <c r="L91" s="292"/>
    </row>
    <row r="92" spans="1:12" ht="12" customHeight="1">
      <c r="A92" s="292"/>
      <c r="B92" s="292"/>
      <c r="C92" s="292"/>
      <c r="D92" s="292"/>
      <c r="E92" s="292"/>
      <c r="F92" s="292"/>
      <c r="G92" s="292"/>
      <c r="H92" s="292"/>
      <c r="I92" s="292"/>
      <c r="J92" s="292"/>
      <c r="K92" s="292"/>
      <c r="L92" s="292"/>
    </row>
    <row r="93" spans="1:12" ht="12" customHeight="1">
      <c r="A93" s="292"/>
      <c r="B93" s="292"/>
      <c r="C93" s="292"/>
      <c r="D93" s="292"/>
      <c r="E93" s="292"/>
      <c r="F93" s="292"/>
      <c r="G93" s="292"/>
      <c r="H93" s="292"/>
      <c r="I93" s="292"/>
      <c r="J93" s="292"/>
      <c r="K93" s="292"/>
      <c r="L93" s="292"/>
    </row>
    <row r="94" spans="1:12" ht="12" customHeight="1">
      <c r="A94" s="292"/>
      <c r="B94" s="292"/>
      <c r="C94" s="292"/>
      <c r="D94" s="292"/>
      <c r="E94" s="292"/>
      <c r="F94" s="292"/>
      <c r="G94" s="292"/>
      <c r="H94" s="292"/>
      <c r="I94" s="292"/>
      <c r="J94" s="292"/>
      <c r="K94" s="292"/>
      <c r="L94" s="292"/>
    </row>
    <row r="95" spans="1:12" ht="12" customHeight="1">
      <c r="A95" s="292"/>
      <c r="B95" s="292"/>
      <c r="C95" s="292"/>
      <c r="D95" s="292"/>
      <c r="E95" s="292"/>
      <c r="F95" s="292"/>
      <c r="G95" s="292"/>
      <c r="H95" s="292"/>
      <c r="I95" s="292"/>
      <c r="J95" s="292"/>
      <c r="K95" s="292"/>
      <c r="L95" s="292"/>
    </row>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password="94A5" sheet="1" objects="1" scenarios="1"/>
  <mergeCells count="13">
    <mergeCell ref="K54:M54"/>
    <mergeCell ref="A30:I30"/>
    <mergeCell ref="A48:I48"/>
    <mergeCell ref="C7:M7"/>
    <mergeCell ref="C9:M9"/>
    <mergeCell ref="K34:L34"/>
    <mergeCell ref="K55:M55"/>
    <mergeCell ref="A65:L65"/>
    <mergeCell ref="A66:L66"/>
    <mergeCell ref="L58:M58"/>
    <mergeCell ref="L59:M59"/>
    <mergeCell ref="L60:M60"/>
    <mergeCell ref="K56:M56"/>
  </mergeCells>
  <conditionalFormatting sqref="L24 L42">
    <cfRule type="expression" priority="1" dxfId="1" stopIfTrue="1">
      <formula>OR(U24&gt;0,V24&gt;0)</formula>
    </cfRule>
  </conditionalFormatting>
  <dataValidations count="2">
    <dataValidation type="decimal" allowBlank="1" showErrorMessage="1" errorTitle="Zu hohe Lohnnebenkosten!" error="Maximale Werte für Lohnnebenkosten bei einem Urlaubsanspruch von&#10;&#10;-&gt; 25 Arbeitstagen: 94,45%&#10;-&gt; 30 Arbeitstagen: 98,86%&#10;-&gt; 35 Arbeitstagen: 103,49%" sqref="C24 C42">
      <formula1>0</formula1>
      <formula2>W24</formula2>
    </dataValidation>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 xml:space="preserve">&amp;L&amp;6FORMULAR BM ABRECHNUNG OHNE WETTBEWERB 03
&amp;8Seite &amp;P&amp;R&amp;6DVR: Landesgeschäftsstellen   0017035 bis 0017116
DVR: Regionale Geschäftsstellen  0015008 bis 0015954   &amp;10  </oddFooter>
  </headerFooter>
  <drawing r:id="rId4"/>
  <legacyDrawing r:id="rId3"/>
  <oleObjects>
    <oleObject progId="Word.Picture.8" shapeId="1679359" r:id="rId1"/>
    <oleObject progId="Word.Picture.8" shapeId="1245271" r:id="rId2"/>
  </oleObjects>
</worksheet>
</file>

<file path=xl/worksheets/sheet4.xml><?xml version="1.0" encoding="utf-8"?>
<worksheet xmlns="http://schemas.openxmlformats.org/spreadsheetml/2006/main" xmlns:r="http://schemas.openxmlformats.org/officeDocument/2006/relationships">
  <sheetPr codeName="Sachkosten"/>
  <dimension ref="A1:N192"/>
  <sheetViews>
    <sheetView showGridLines="0" showRowColHeaders="0" zoomScalePageLayoutView="0" workbookViewId="0" topLeftCell="A1">
      <pane ySplit="10" topLeftCell="BM36" activePane="bottomLeft" state="frozen"/>
      <selection pane="topLeft" activeCell="A1" sqref="A1"/>
      <selection pane="bottomLeft" activeCell="A10" sqref="A10"/>
    </sheetView>
  </sheetViews>
  <sheetFormatPr defaultColWidth="11.421875" defaultRowHeight="12.75"/>
  <cols>
    <col min="1" max="2" width="11.421875" style="42" customWidth="1"/>
    <col min="3" max="3" width="7.7109375" style="42" customWidth="1"/>
    <col min="4" max="4" width="13.7109375" style="42" customWidth="1"/>
    <col min="5" max="5" width="2.57421875" style="42" customWidth="1"/>
    <col min="6" max="6" width="8.8515625" style="42" customWidth="1"/>
    <col min="7" max="7" width="9.7109375" style="42" customWidth="1"/>
    <col min="8" max="8" width="4.57421875" style="42" customWidth="1"/>
    <col min="9" max="9" width="19.421875" style="349" customWidth="1"/>
    <col min="10" max="10" width="6.140625" style="68" hidden="1" customWidth="1"/>
    <col min="11" max="11" width="3.7109375" style="68" hidden="1" customWidth="1"/>
    <col min="12" max="16384" width="11.421875" style="42" customWidth="1"/>
  </cols>
  <sheetData>
    <row r="1" spans="1:11" ht="17.25" customHeight="1" hidden="1">
      <c r="A1" s="46"/>
      <c r="B1" s="46"/>
      <c r="C1" s="46"/>
      <c r="D1" s="46"/>
      <c r="E1" s="46"/>
      <c r="F1" s="46"/>
      <c r="G1" s="46"/>
      <c r="H1" s="46"/>
      <c r="I1" s="293"/>
      <c r="J1" s="59" t="s">
        <v>220</v>
      </c>
      <c r="K1" s="59"/>
    </row>
    <row r="2" spans="1:11" ht="12" customHeight="1" hidden="1">
      <c r="A2" s="46"/>
      <c r="B2" s="46"/>
      <c r="C2" s="46"/>
      <c r="D2" s="46"/>
      <c r="E2" s="46"/>
      <c r="F2" s="46"/>
      <c r="G2" s="46"/>
      <c r="H2" s="46"/>
      <c r="I2" s="293"/>
      <c r="J2" s="59">
        <f>VLOOKUP(J1,J20:K939,2,FALSE)</f>
        <v>82</v>
      </c>
      <c r="K2" s="59"/>
    </row>
    <row r="3" spans="1:11" ht="0.75" customHeight="1" hidden="1">
      <c r="A3" s="46"/>
      <c r="B3" s="46"/>
      <c r="C3" s="46"/>
      <c r="D3" s="46"/>
      <c r="E3" s="46"/>
      <c r="F3" s="46"/>
      <c r="G3" s="46"/>
      <c r="H3" s="46"/>
      <c r="I3" s="293"/>
      <c r="J3" s="59"/>
      <c r="K3" s="59"/>
    </row>
    <row r="4" spans="1:11" ht="7.5" customHeight="1" hidden="1">
      <c r="A4" s="46"/>
      <c r="B4" s="46"/>
      <c r="C4" s="46"/>
      <c r="D4" s="46"/>
      <c r="E4" s="194"/>
      <c r="F4" s="46"/>
      <c r="G4" s="46"/>
      <c r="H4" s="46"/>
      <c r="I4" s="293"/>
      <c r="J4" s="59"/>
      <c r="K4" s="59"/>
    </row>
    <row r="5" spans="1:11" ht="8.25" customHeight="1" hidden="1">
      <c r="A5" s="46"/>
      <c r="B5" s="46"/>
      <c r="C5" s="46"/>
      <c r="D5" s="46"/>
      <c r="E5" s="194"/>
      <c r="F5" s="46"/>
      <c r="G5" s="46"/>
      <c r="H5" s="46"/>
      <c r="I5" s="293"/>
      <c r="J5" s="59"/>
      <c r="K5" s="59"/>
    </row>
    <row r="6" spans="1:11" ht="12" customHeight="1" hidden="1">
      <c r="A6" s="46"/>
      <c r="B6" s="46"/>
      <c r="C6" s="46"/>
      <c r="D6" s="46"/>
      <c r="E6" s="294"/>
      <c r="F6" s="46"/>
      <c r="G6" s="46"/>
      <c r="H6" s="46"/>
      <c r="I6" s="293"/>
      <c r="J6" s="59"/>
      <c r="K6" s="59"/>
    </row>
    <row r="7" spans="1:14" ht="9.75" customHeight="1" hidden="1">
      <c r="A7" s="195"/>
      <c r="B7" s="83" t="s">
        <v>286</v>
      </c>
      <c r="C7" s="614">
        <f>IF(Bewerber=0,"",Bewerber)</f>
      </c>
      <c r="D7" s="632"/>
      <c r="E7" s="632"/>
      <c r="F7" s="632"/>
      <c r="G7" s="632"/>
      <c r="H7" s="632"/>
      <c r="I7" s="638"/>
      <c r="J7" s="295"/>
      <c r="K7" s="59"/>
      <c r="L7" s="46"/>
      <c r="M7" s="46"/>
      <c r="N7" s="46"/>
    </row>
    <row r="8" spans="1:14" ht="4.5" customHeight="1" hidden="1">
      <c r="A8" s="46"/>
      <c r="B8" s="46"/>
      <c r="C8" s="44"/>
      <c r="D8" s="46"/>
      <c r="E8" s="46"/>
      <c r="F8" s="46"/>
      <c r="G8" s="46"/>
      <c r="H8" s="197"/>
      <c r="I8" s="296"/>
      <c r="J8" s="295"/>
      <c r="K8" s="59"/>
      <c r="L8" s="46"/>
      <c r="M8" s="46"/>
      <c r="N8" s="46"/>
    </row>
    <row r="9" spans="1:14" ht="9.75" customHeight="1" hidden="1">
      <c r="A9" s="195"/>
      <c r="B9" s="83" t="s">
        <v>289</v>
      </c>
      <c r="C9" s="614">
        <f>IF(Massnahme=0,"",Massnahme)</f>
      </c>
      <c r="D9" s="632"/>
      <c r="E9" s="632"/>
      <c r="F9" s="632"/>
      <c r="G9" s="632"/>
      <c r="H9" s="632"/>
      <c r="I9" s="638"/>
      <c r="J9" s="295"/>
      <c r="K9" s="59"/>
      <c r="L9" s="46"/>
      <c r="M9" s="297"/>
      <c r="N9" s="46"/>
    </row>
    <row r="10" spans="1:11" s="57" customFormat="1" ht="26.25" customHeight="1">
      <c r="A10" s="298"/>
      <c r="B10" s="298"/>
      <c r="C10" s="298"/>
      <c r="D10" s="298"/>
      <c r="E10" s="298"/>
      <c r="F10" s="298"/>
      <c r="G10" s="298"/>
      <c r="H10" s="298"/>
      <c r="I10" s="299"/>
      <c r="J10" s="300"/>
      <c r="K10" s="300"/>
    </row>
    <row r="11" spans="1:11" s="66" customFormat="1" ht="7.5" customHeight="1">
      <c r="A11" s="74"/>
      <c r="B11" s="74"/>
      <c r="C11" s="74"/>
      <c r="D11" s="74"/>
      <c r="E11" s="74"/>
      <c r="F11" s="74"/>
      <c r="G11" s="74"/>
      <c r="H11" s="74"/>
      <c r="I11" s="296"/>
      <c r="J11" s="295"/>
      <c r="K11" s="295"/>
    </row>
    <row r="12" spans="1:11" ht="15">
      <c r="A12" s="203" t="s">
        <v>266</v>
      </c>
      <c r="B12" s="46"/>
      <c r="C12" s="46"/>
      <c r="D12" s="46"/>
      <c r="E12" s="46"/>
      <c r="F12" s="46"/>
      <c r="G12" s="46"/>
      <c r="H12" s="46"/>
      <c r="I12" s="293"/>
      <c r="J12" s="59"/>
      <c r="K12" s="59"/>
    </row>
    <row r="13" spans="1:11" ht="12.75" customHeight="1">
      <c r="A13" s="46"/>
      <c r="B13" s="46"/>
      <c r="C13" s="46"/>
      <c r="D13" s="46"/>
      <c r="E13" s="46"/>
      <c r="F13" s="46"/>
      <c r="G13" s="46"/>
      <c r="H13" s="46"/>
      <c r="I13" s="293"/>
      <c r="J13" s="59"/>
      <c r="K13" s="59"/>
    </row>
    <row r="14" spans="1:11" ht="2.25" customHeight="1" hidden="1" thickBot="1">
      <c r="A14" s="46"/>
      <c r="B14" s="46"/>
      <c r="C14" s="46"/>
      <c r="D14" s="46"/>
      <c r="E14" s="46"/>
      <c r="F14" s="46"/>
      <c r="G14" s="46"/>
      <c r="H14" s="46"/>
      <c r="I14" s="293"/>
      <c r="J14" s="59"/>
      <c r="K14" s="59"/>
    </row>
    <row r="15" spans="1:11" ht="12.75">
      <c r="A15" s="204" t="s">
        <v>114</v>
      </c>
      <c r="B15" s="205"/>
      <c r="C15" s="205"/>
      <c r="D15" s="205"/>
      <c r="E15" s="205"/>
      <c r="F15" s="205"/>
      <c r="G15" s="206"/>
      <c r="H15" s="205"/>
      <c r="I15" s="301"/>
      <c r="J15" s="59"/>
      <c r="K15" s="59"/>
    </row>
    <row r="16" spans="1:11" ht="5.25" customHeight="1">
      <c r="A16" s="302"/>
      <c r="B16" s="80"/>
      <c r="C16" s="80"/>
      <c r="D16" s="80"/>
      <c r="E16" s="80"/>
      <c r="F16" s="80"/>
      <c r="G16" s="209"/>
      <c r="H16" s="80"/>
      <c r="I16" s="303"/>
      <c r="J16" s="59"/>
      <c r="K16" s="59"/>
    </row>
    <row r="17" spans="1:11" ht="4.5" customHeight="1" hidden="1">
      <c r="A17" s="211"/>
      <c r="B17" s="80"/>
      <c r="C17" s="80"/>
      <c r="D17" s="80"/>
      <c r="E17" s="80"/>
      <c r="F17" s="80"/>
      <c r="G17" s="80"/>
      <c r="H17" s="80"/>
      <c r="I17" s="303"/>
      <c r="J17" s="59"/>
      <c r="K17" s="59"/>
    </row>
    <row r="18" spans="1:11" ht="12.75" hidden="1">
      <c r="A18" s="208"/>
      <c r="B18" s="80"/>
      <c r="C18" s="80"/>
      <c r="D18" s="80"/>
      <c r="E18" s="80"/>
      <c r="F18" s="80"/>
      <c r="G18" s="80"/>
      <c r="H18" s="80"/>
      <c r="I18" s="303"/>
      <c r="J18" s="59"/>
      <c r="K18" s="59"/>
    </row>
    <row r="19" spans="1:11" ht="4.5" customHeight="1">
      <c r="A19" s="211"/>
      <c r="B19" s="80"/>
      <c r="C19" s="80"/>
      <c r="D19" s="80"/>
      <c r="E19" s="80"/>
      <c r="F19" s="80"/>
      <c r="G19" s="80"/>
      <c r="H19" s="80"/>
      <c r="I19" s="303"/>
      <c r="J19" s="59"/>
      <c r="K19" s="59"/>
    </row>
    <row r="20" spans="1:11" ht="12.75">
      <c r="A20" s="304" t="s">
        <v>184</v>
      </c>
      <c r="B20" s="305"/>
      <c r="C20" s="305"/>
      <c r="D20" s="305"/>
      <c r="E20" s="305"/>
      <c r="F20" s="306"/>
      <c r="G20" s="307"/>
      <c r="H20" s="308" t="s">
        <v>304</v>
      </c>
      <c r="I20" s="505">
        <f>ROUND(SUM(I21:I22),2)</f>
        <v>0</v>
      </c>
      <c r="J20" s="59" t="s">
        <v>201</v>
      </c>
      <c r="K20" s="59">
        <f>ROW(J21)</f>
        <v>21</v>
      </c>
    </row>
    <row r="21" spans="1:11" ht="12.75">
      <c r="A21" s="639"/>
      <c r="B21" s="629"/>
      <c r="C21" s="629"/>
      <c r="D21" s="629"/>
      <c r="E21" s="629"/>
      <c r="F21" s="629"/>
      <c r="G21" s="629"/>
      <c r="H21" s="629"/>
      <c r="I21" s="270"/>
      <c r="J21" s="59">
        <v>1</v>
      </c>
      <c r="K21" s="59"/>
    </row>
    <row r="22" spans="1:11" ht="11.25" customHeight="1" hidden="1">
      <c r="A22" s="309"/>
      <c r="B22" s="309"/>
      <c r="C22" s="309"/>
      <c r="D22" s="309"/>
      <c r="E22" s="309"/>
      <c r="F22" s="309"/>
      <c r="G22" s="309"/>
      <c r="H22" s="309"/>
      <c r="I22" s="310"/>
      <c r="J22" s="59">
        <v>999</v>
      </c>
      <c r="K22" s="59"/>
    </row>
    <row r="23" spans="1:11" ht="12.75" hidden="1">
      <c r="A23" s="636"/>
      <c r="B23" s="637"/>
      <c r="C23" s="637"/>
      <c r="D23" s="637"/>
      <c r="E23" s="637"/>
      <c r="F23" s="637"/>
      <c r="G23" s="637"/>
      <c r="H23" s="637"/>
      <c r="I23" s="311"/>
      <c r="J23" s="59"/>
      <c r="K23" s="59"/>
    </row>
    <row r="24" spans="1:11" ht="12.75">
      <c r="A24" s="304" t="s">
        <v>185</v>
      </c>
      <c r="B24" s="305"/>
      <c r="C24" s="305"/>
      <c r="D24" s="305"/>
      <c r="E24" s="305"/>
      <c r="F24" s="306"/>
      <c r="G24" s="307"/>
      <c r="H24" s="308" t="s">
        <v>304</v>
      </c>
      <c r="I24" s="505">
        <f>ROUND(SUM(I25:I26),2)</f>
        <v>0</v>
      </c>
      <c r="J24" s="59" t="s">
        <v>202</v>
      </c>
      <c r="K24" s="59">
        <f>ROW(J25)</f>
        <v>25</v>
      </c>
    </row>
    <row r="25" spans="1:11" ht="12.75">
      <c r="A25" s="639"/>
      <c r="B25" s="629"/>
      <c r="C25" s="629"/>
      <c r="D25" s="629"/>
      <c r="E25" s="629"/>
      <c r="F25" s="629"/>
      <c r="G25" s="629"/>
      <c r="H25" s="629"/>
      <c r="I25" s="270"/>
      <c r="J25" s="59">
        <v>1</v>
      </c>
      <c r="K25" s="59"/>
    </row>
    <row r="26" spans="1:11" ht="12.75" hidden="1">
      <c r="A26" s="309"/>
      <c r="B26" s="309"/>
      <c r="C26" s="309"/>
      <c r="D26" s="309"/>
      <c r="E26" s="309"/>
      <c r="F26" s="309"/>
      <c r="G26" s="309"/>
      <c r="H26" s="309"/>
      <c r="I26" s="310"/>
      <c r="J26" s="59">
        <v>999</v>
      </c>
      <c r="K26" s="59"/>
    </row>
    <row r="27" spans="1:11" ht="12.75" hidden="1">
      <c r="A27" s="636"/>
      <c r="B27" s="637"/>
      <c r="C27" s="637"/>
      <c r="D27" s="637"/>
      <c r="E27" s="637"/>
      <c r="F27" s="637"/>
      <c r="G27" s="637"/>
      <c r="H27" s="637"/>
      <c r="I27" s="311"/>
      <c r="J27" s="59"/>
      <c r="K27" s="59"/>
    </row>
    <row r="28" spans="1:11" ht="12" customHeight="1">
      <c r="A28" s="304" t="s">
        <v>186</v>
      </c>
      <c r="B28" s="305"/>
      <c r="C28" s="305"/>
      <c r="D28" s="305"/>
      <c r="E28" s="305"/>
      <c r="F28" s="306"/>
      <c r="G28" s="307"/>
      <c r="H28" s="308" t="s">
        <v>304</v>
      </c>
      <c r="I28" s="505">
        <f>ROUND(SUM(I29:I30),2)</f>
        <v>0</v>
      </c>
      <c r="J28" s="59" t="s">
        <v>203</v>
      </c>
      <c r="K28" s="59">
        <f>ROW(J29)</f>
        <v>29</v>
      </c>
    </row>
    <row r="29" spans="1:11" ht="12.75">
      <c r="A29" s="639"/>
      <c r="B29" s="629"/>
      <c r="C29" s="629"/>
      <c r="D29" s="629"/>
      <c r="E29" s="629"/>
      <c r="F29" s="629"/>
      <c r="G29" s="629"/>
      <c r="H29" s="629"/>
      <c r="I29" s="312"/>
      <c r="J29" s="59">
        <v>1</v>
      </c>
      <c r="K29" s="59"/>
    </row>
    <row r="30" spans="1:11" ht="11.25" customHeight="1" hidden="1">
      <c r="A30" s="313"/>
      <c r="B30" s="314"/>
      <c r="C30" s="314"/>
      <c r="D30" s="314"/>
      <c r="E30" s="314"/>
      <c r="F30" s="314"/>
      <c r="G30" s="315"/>
      <c r="H30" s="314"/>
      <c r="I30" s="316"/>
      <c r="J30" s="59">
        <v>999</v>
      </c>
      <c r="K30" s="59"/>
    </row>
    <row r="31" spans="1:11" ht="12.75" hidden="1">
      <c r="A31" s="636"/>
      <c r="B31" s="637"/>
      <c r="C31" s="637"/>
      <c r="D31" s="637"/>
      <c r="E31" s="637"/>
      <c r="F31" s="637"/>
      <c r="G31" s="637"/>
      <c r="H31" s="637"/>
      <c r="I31" s="317"/>
      <c r="J31" s="59"/>
      <c r="K31" s="59"/>
    </row>
    <row r="32" spans="1:11" ht="12.75">
      <c r="A32" s="304" t="s">
        <v>187</v>
      </c>
      <c r="B32" s="305"/>
      <c r="C32" s="305"/>
      <c r="D32" s="305"/>
      <c r="E32" s="305"/>
      <c r="F32" s="306"/>
      <c r="G32" s="307"/>
      <c r="H32" s="308" t="s">
        <v>304</v>
      </c>
      <c r="I32" s="505">
        <f>ROUND(SUM(I33:I34),2)</f>
        <v>0</v>
      </c>
      <c r="J32" s="59" t="s">
        <v>204</v>
      </c>
      <c r="K32" s="59">
        <f>ROW(J33)</f>
        <v>33</v>
      </c>
    </row>
    <row r="33" spans="1:11" ht="12.75">
      <c r="A33" s="639"/>
      <c r="B33" s="629"/>
      <c r="C33" s="629"/>
      <c r="D33" s="629"/>
      <c r="E33" s="629"/>
      <c r="F33" s="629"/>
      <c r="G33" s="629"/>
      <c r="H33" s="629"/>
      <c r="I33" s="312"/>
      <c r="J33" s="59">
        <v>1</v>
      </c>
      <c r="K33" s="59"/>
    </row>
    <row r="34" spans="1:11" ht="14.25" customHeight="1" hidden="1">
      <c r="A34" s="313"/>
      <c r="B34" s="314"/>
      <c r="C34" s="314"/>
      <c r="D34" s="314"/>
      <c r="E34" s="314"/>
      <c r="F34" s="314"/>
      <c r="G34" s="315"/>
      <c r="H34" s="314"/>
      <c r="I34" s="316"/>
      <c r="J34" s="59">
        <v>999</v>
      </c>
      <c r="K34" s="59"/>
    </row>
    <row r="35" spans="1:11" ht="12.75" hidden="1">
      <c r="A35" s="636"/>
      <c r="B35" s="637"/>
      <c r="C35" s="637"/>
      <c r="D35" s="637"/>
      <c r="E35" s="637"/>
      <c r="F35" s="637"/>
      <c r="G35" s="637"/>
      <c r="H35" s="637"/>
      <c r="I35" s="317"/>
      <c r="J35" s="59"/>
      <c r="K35" s="59"/>
    </row>
    <row r="36" spans="1:11" ht="12.75">
      <c r="A36" s="304" t="s">
        <v>130</v>
      </c>
      <c r="B36" s="305"/>
      <c r="C36" s="305"/>
      <c r="D36" s="305"/>
      <c r="E36" s="305"/>
      <c r="F36" s="306"/>
      <c r="G36" s="307"/>
      <c r="H36" s="308" t="s">
        <v>304</v>
      </c>
      <c r="I36" s="505">
        <f>ROUND(SUM(I37:I38),2)</f>
        <v>0</v>
      </c>
      <c r="J36" s="59" t="s">
        <v>205</v>
      </c>
      <c r="K36" s="59">
        <f>ROW(J37)</f>
        <v>37</v>
      </c>
    </row>
    <row r="37" spans="1:11" ht="12.75">
      <c r="A37" s="639"/>
      <c r="B37" s="629"/>
      <c r="C37" s="629"/>
      <c r="D37" s="629"/>
      <c r="E37" s="629"/>
      <c r="F37" s="629"/>
      <c r="G37" s="629"/>
      <c r="H37" s="629"/>
      <c r="I37" s="312"/>
      <c r="J37" s="59">
        <v>1</v>
      </c>
      <c r="K37" s="59"/>
    </row>
    <row r="38" spans="1:11" ht="13.5" customHeight="1" hidden="1">
      <c r="A38" s="313"/>
      <c r="B38" s="314"/>
      <c r="C38" s="314"/>
      <c r="D38" s="314"/>
      <c r="E38" s="314"/>
      <c r="F38" s="314"/>
      <c r="G38" s="315"/>
      <c r="H38" s="314"/>
      <c r="I38" s="316"/>
      <c r="J38" s="59">
        <v>999</v>
      </c>
      <c r="K38" s="59"/>
    </row>
    <row r="39" spans="1:11" ht="12.75" hidden="1">
      <c r="A39" s="636"/>
      <c r="B39" s="637"/>
      <c r="C39" s="637"/>
      <c r="D39" s="637"/>
      <c r="E39" s="637"/>
      <c r="F39" s="637"/>
      <c r="G39" s="637"/>
      <c r="H39" s="637"/>
      <c r="I39" s="317"/>
      <c r="J39" s="59"/>
      <c r="K39" s="59"/>
    </row>
    <row r="40" spans="1:11" ht="12.75">
      <c r="A40" s="304" t="s">
        <v>188</v>
      </c>
      <c r="B40" s="305"/>
      <c r="C40" s="305"/>
      <c r="D40" s="305"/>
      <c r="E40" s="305"/>
      <c r="F40" s="306"/>
      <c r="G40" s="307"/>
      <c r="H40" s="308" t="s">
        <v>304</v>
      </c>
      <c r="I40" s="505">
        <f>ROUND(SUM(I41:I42),2)</f>
        <v>0</v>
      </c>
      <c r="J40" s="59" t="s">
        <v>206</v>
      </c>
      <c r="K40" s="59">
        <f>ROW(J41)</f>
        <v>41</v>
      </c>
    </row>
    <row r="41" spans="1:11" ht="12.75">
      <c r="A41" s="639"/>
      <c r="B41" s="629"/>
      <c r="C41" s="629"/>
      <c r="D41" s="629"/>
      <c r="E41" s="629"/>
      <c r="F41" s="629"/>
      <c r="G41" s="629"/>
      <c r="H41" s="629"/>
      <c r="I41" s="312"/>
      <c r="J41" s="59">
        <v>1</v>
      </c>
      <c r="K41" s="59"/>
    </row>
    <row r="42" spans="1:11" ht="12.75" customHeight="1" hidden="1">
      <c r="A42" s="313"/>
      <c r="B42" s="314"/>
      <c r="C42" s="314"/>
      <c r="D42" s="314"/>
      <c r="E42" s="314"/>
      <c r="F42" s="314"/>
      <c r="G42" s="315"/>
      <c r="H42" s="314"/>
      <c r="I42" s="316"/>
      <c r="J42" s="59">
        <v>999</v>
      </c>
      <c r="K42" s="59"/>
    </row>
    <row r="43" spans="1:11" ht="12.75" hidden="1">
      <c r="A43" s="636"/>
      <c r="B43" s="637"/>
      <c r="C43" s="637"/>
      <c r="D43" s="637"/>
      <c r="E43" s="637"/>
      <c r="F43" s="637"/>
      <c r="G43" s="637"/>
      <c r="H43" s="637"/>
      <c r="I43" s="317"/>
      <c r="J43" s="59"/>
      <c r="K43" s="59"/>
    </row>
    <row r="44" spans="1:11" ht="12.75">
      <c r="A44" s="304" t="s">
        <v>189</v>
      </c>
      <c r="B44" s="305"/>
      <c r="C44" s="305"/>
      <c r="D44" s="305"/>
      <c r="E44" s="305"/>
      <c r="F44" s="306"/>
      <c r="G44" s="307"/>
      <c r="H44" s="308" t="s">
        <v>304</v>
      </c>
      <c r="I44" s="505">
        <f>ROUND(SUM(I45:I46),2)</f>
        <v>0</v>
      </c>
      <c r="J44" s="59" t="s">
        <v>207</v>
      </c>
      <c r="K44" s="59">
        <f>ROW(J45)</f>
        <v>45</v>
      </c>
    </row>
    <row r="45" spans="1:11" ht="12.75">
      <c r="A45" s="639"/>
      <c r="B45" s="629"/>
      <c r="C45" s="629"/>
      <c r="D45" s="629"/>
      <c r="E45" s="629"/>
      <c r="F45" s="629"/>
      <c r="G45" s="629"/>
      <c r="H45" s="629"/>
      <c r="I45" s="270"/>
      <c r="J45" s="59">
        <v>1</v>
      </c>
      <c r="K45" s="59"/>
    </row>
    <row r="46" spans="1:11" ht="9.75" customHeight="1" hidden="1">
      <c r="A46" s="309"/>
      <c r="B46" s="318"/>
      <c r="C46" s="318"/>
      <c r="D46" s="318"/>
      <c r="E46" s="318"/>
      <c r="F46" s="318"/>
      <c r="G46" s="318"/>
      <c r="H46" s="318"/>
      <c r="I46" s="310"/>
      <c r="J46" s="59">
        <v>999</v>
      </c>
      <c r="K46" s="59"/>
    </row>
    <row r="47" spans="1:11" ht="12.75" hidden="1">
      <c r="A47" s="636"/>
      <c r="B47" s="637"/>
      <c r="C47" s="637"/>
      <c r="D47" s="637"/>
      <c r="E47" s="637"/>
      <c r="F47" s="637"/>
      <c r="G47" s="637"/>
      <c r="H47" s="637"/>
      <c r="I47" s="311"/>
      <c r="J47" s="59"/>
      <c r="K47" s="59"/>
    </row>
    <row r="48" spans="1:11" ht="12.75">
      <c r="A48" s="304" t="s">
        <v>190</v>
      </c>
      <c r="B48" s="305"/>
      <c r="C48" s="305"/>
      <c r="D48" s="305"/>
      <c r="E48" s="305"/>
      <c r="F48" s="306"/>
      <c r="G48" s="307"/>
      <c r="H48" s="308" t="s">
        <v>304</v>
      </c>
      <c r="I48" s="505">
        <f>ROUND(SUM(I49:I50),2)</f>
        <v>0</v>
      </c>
      <c r="J48" s="59" t="s">
        <v>208</v>
      </c>
      <c r="K48" s="59">
        <f>ROW(J49)</f>
        <v>49</v>
      </c>
    </row>
    <row r="49" spans="1:13" ht="12.75">
      <c r="A49" s="639"/>
      <c r="B49" s="629"/>
      <c r="C49" s="629"/>
      <c r="D49" s="629"/>
      <c r="E49" s="629"/>
      <c r="F49" s="629"/>
      <c r="G49" s="629"/>
      <c r="H49" s="629"/>
      <c r="I49" s="270"/>
      <c r="J49" s="59">
        <v>1</v>
      </c>
      <c r="K49" s="59"/>
      <c r="M49" s="66"/>
    </row>
    <row r="50" spans="1:11" ht="12.75" customHeight="1" hidden="1">
      <c r="A50" s="309"/>
      <c r="B50" s="318"/>
      <c r="C50" s="318"/>
      <c r="D50" s="318"/>
      <c r="E50" s="318"/>
      <c r="F50" s="318"/>
      <c r="G50" s="318"/>
      <c r="H50" s="318"/>
      <c r="I50" s="310"/>
      <c r="J50" s="59">
        <v>999</v>
      </c>
      <c r="K50" s="59"/>
    </row>
    <row r="51" spans="1:11" ht="12.75" hidden="1">
      <c r="A51" s="636"/>
      <c r="B51" s="637"/>
      <c r="C51" s="637"/>
      <c r="D51" s="637"/>
      <c r="E51" s="637"/>
      <c r="F51" s="637"/>
      <c r="G51" s="637"/>
      <c r="H51" s="637"/>
      <c r="I51" s="311"/>
      <c r="J51" s="59"/>
      <c r="K51" s="59"/>
    </row>
    <row r="52" spans="1:11" ht="13.5" customHeight="1">
      <c r="A52" s="304" t="s">
        <v>191</v>
      </c>
      <c r="B52" s="305"/>
      <c r="C52" s="305"/>
      <c r="D52" s="305"/>
      <c r="E52" s="305"/>
      <c r="F52" s="306"/>
      <c r="G52" s="307"/>
      <c r="H52" s="308" t="s">
        <v>304</v>
      </c>
      <c r="I52" s="505">
        <f>ROUND(SUM(I53:I54),2)</f>
        <v>0</v>
      </c>
      <c r="J52" s="59" t="s">
        <v>209</v>
      </c>
      <c r="K52" s="59">
        <f>ROW(J53)</f>
        <v>53</v>
      </c>
    </row>
    <row r="53" spans="1:11" ht="12.75">
      <c r="A53" s="639"/>
      <c r="B53" s="629"/>
      <c r="C53" s="629"/>
      <c r="D53" s="629"/>
      <c r="E53" s="629"/>
      <c r="F53" s="629"/>
      <c r="G53" s="629"/>
      <c r="H53" s="629"/>
      <c r="I53" s="270"/>
      <c r="J53" s="59">
        <v>1</v>
      </c>
      <c r="K53" s="59"/>
    </row>
    <row r="54" spans="1:11" ht="7.5" customHeight="1" hidden="1">
      <c r="A54" s="319"/>
      <c r="B54" s="320"/>
      <c r="C54" s="320"/>
      <c r="D54" s="320"/>
      <c r="E54" s="320"/>
      <c r="F54" s="320"/>
      <c r="G54" s="320"/>
      <c r="H54" s="320"/>
      <c r="I54" s="321"/>
      <c r="J54" s="59">
        <v>999</v>
      </c>
      <c r="K54" s="59"/>
    </row>
    <row r="55" spans="1:11" ht="0.75" customHeight="1" hidden="1">
      <c r="A55" s="215"/>
      <c r="B55" s="322"/>
      <c r="C55" s="322"/>
      <c r="D55" s="322"/>
      <c r="E55" s="322"/>
      <c r="F55" s="322"/>
      <c r="G55" s="322"/>
      <c r="H55" s="322"/>
      <c r="I55" s="323"/>
      <c r="J55" s="59"/>
      <c r="K55" s="59"/>
    </row>
    <row r="56" spans="1:11" ht="12.75">
      <c r="A56" s="304" t="s">
        <v>302</v>
      </c>
      <c r="B56" s="305"/>
      <c r="C56" s="305"/>
      <c r="D56" s="305"/>
      <c r="E56" s="305"/>
      <c r="F56" s="306"/>
      <c r="G56" s="307"/>
      <c r="H56" s="308" t="s">
        <v>304</v>
      </c>
      <c r="I56" s="505">
        <f>ROUND(SUM(I57:I58),2)</f>
        <v>0</v>
      </c>
      <c r="J56" s="59" t="s">
        <v>303</v>
      </c>
      <c r="K56" s="59">
        <f>ROW(J57)</f>
        <v>57</v>
      </c>
    </row>
    <row r="57" spans="1:11" ht="12.75">
      <c r="A57" s="639"/>
      <c r="B57" s="629"/>
      <c r="C57" s="629"/>
      <c r="D57" s="629"/>
      <c r="E57" s="629"/>
      <c r="F57" s="629"/>
      <c r="G57" s="629"/>
      <c r="H57" s="629"/>
      <c r="I57" s="270"/>
      <c r="J57" s="59">
        <v>1</v>
      </c>
      <c r="K57" s="59"/>
    </row>
    <row r="58" spans="1:11" ht="7.5" customHeight="1" hidden="1">
      <c r="A58" s="319"/>
      <c r="B58" s="320"/>
      <c r="C58" s="320"/>
      <c r="D58" s="320"/>
      <c r="E58" s="320"/>
      <c r="F58" s="320"/>
      <c r="G58" s="320"/>
      <c r="H58" s="320"/>
      <c r="I58" s="321"/>
      <c r="J58" s="59">
        <v>999</v>
      </c>
      <c r="K58" s="59"/>
    </row>
    <row r="59" spans="1:11" ht="9" customHeight="1" hidden="1">
      <c r="A59" s="636"/>
      <c r="B59" s="637"/>
      <c r="C59" s="637"/>
      <c r="D59" s="637"/>
      <c r="E59" s="637"/>
      <c r="F59" s="637"/>
      <c r="G59" s="637"/>
      <c r="H59" s="637"/>
      <c r="I59" s="311"/>
      <c r="J59" s="59"/>
      <c r="K59" s="59"/>
    </row>
    <row r="60" spans="1:11" ht="12.75">
      <c r="A60" s="304" t="s">
        <v>192</v>
      </c>
      <c r="B60" s="305"/>
      <c r="C60" s="305"/>
      <c r="D60" s="305"/>
      <c r="E60" s="305"/>
      <c r="F60" s="306"/>
      <c r="G60" s="307"/>
      <c r="H60" s="308" t="s">
        <v>304</v>
      </c>
      <c r="I60" s="505">
        <f>ROUND(SUM(I61:I62),2)</f>
        <v>0</v>
      </c>
      <c r="J60" s="59" t="s">
        <v>210</v>
      </c>
      <c r="K60" s="59">
        <f>ROW(J61)</f>
        <v>61</v>
      </c>
    </row>
    <row r="61" spans="1:11" ht="12.75">
      <c r="A61" s="639"/>
      <c r="B61" s="629"/>
      <c r="C61" s="629"/>
      <c r="D61" s="629"/>
      <c r="E61" s="629"/>
      <c r="F61" s="629"/>
      <c r="G61" s="629"/>
      <c r="H61" s="629"/>
      <c r="I61" s="270"/>
      <c r="J61" s="59">
        <v>1</v>
      </c>
      <c r="K61" s="59"/>
    </row>
    <row r="62" spans="1:11" ht="0.75" customHeight="1" hidden="1">
      <c r="A62" s="309"/>
      <c r="B62" s="318"/>
      <c r="C62" s="318"/>
      <c r="D62" s="318"/>
      <c r="E62" s="318"/>
      <c r="F62" s="318"/>
      <c r="G62" s="318"/>
      <c r="H62" s="318"/>
      <c r="I62" s="310"/>
      <c r="J62" s="59">
        <v>999</v>
      </c>
      <c r="K62" s="59"/>
    </row>
    <row r="63" spans="1:11" ht="12" customHeight="1" hidden="1">
      <c r="A63" s="636"/>
      <c r="B63" s="637"/>
      <c r="C63" s="637"/>
      <c r="D63" s="637"/>
      <c r="E63" s="637"/>
      <c r="F63" s="637"/>
      <c r="G63" s="637"/>
      <c r="H63" s="637"/>
      <c r="I63" s="311"/>
      <c r="J63" s="59"/>
      <c r="K63" s="59"/>
    </row>
    <row r="64" spans="1:11" ht="12.75">
      <c r="A64" s="304" t="s">
        <v>193</v>
      </c>
      <c r="B64" s="305"/>
      <c r="C64" s="305"/>
      <c r="D64" s="305"/>
      <c r="E64" s="305"/>
      <c r="F64" s="306"/>
      <c r="G64" s="307"/>
      <c r="H64" s="308" t="s">
        <v>304</v>
      </c>
      <c r="I64" s="505">
        <f>ROUND(SUM(I65:I66),2)</f>
        <v>0</v>
      </c>
      <c r="J64" s="59" t="s">
        <v>211</v>
      </c>
      <c r="K64" s="59">
        <f>ROW(J65)</f>
        <v>65</v>
      </c>
    </row>
    <row r="65" spans="1:11" ht="12.75">
      <c r="A65" s="639"/>
      <c r="B65" s="629"/>
      <c r="C65" s="629"/>
      <c r="D65" s="629"/>
      <c r="E65" s="629"/>
      <c r="F65" s="629"/>
      <c r="G65" s="629"/>
      <c r="H65" s="629"/>
      <c r="I65" s="270"/>
      <c r="J65" s="59">
        <v>1</v>
      </c>
      <c r="K65" s="59"/>
    </row>
    <row r="66" spans="1:11" ht="9" customHeight="1" hidden="1">
      <c r="A66" s="309"/>
      <c r="B66" s="318"/>
      <c r="C66" s="318"/>
      <c r="D66" s="318"/>
      <c r="E66" s="318"/>
      <c r="F66" s="318"/>
      <c r="G66" s="318"/>
      <c r="H66" s="318"/>
      <c r="I66" s="310"/>
      <c r="J66" s="59">
        <v>999</v>
      </c>
      <c r="K66" s="59"/>
    </row>
    <row r="67" spans="1:11" ht="12.75" hidden="1">
      <c r="A67" s="636"/>
      <c r="B67" s="637"/>
      <c r="C67" s="637"/>
      <c r="D67" s="637"/>
      <c r="E67" s="637"/>
      <c r="F67" s="637"/>
      <c r="G67" s="637"/>
      <c r="H67" s="637"/>
      <c r="I67" s="311"/>
      <c r="J67" s="59"/>
      <c r="K67" s="59"/>
    </row>
    <row r="68" spans="1:11" ht="12.75">
      <c r="A68" s="304" t="s">
        <v>194</v>
      </c>
      <c r="B68" s="305"/>
      <c r="C68" s="305"/>
      <c r="D68" s="305"/>
      <c r="E68" s="305"/>
      <c r="F68" s="306"/>
      <c r="G68" s="307"/>
      <c r="H68" s="308" t="s">
        <v>304</v>
      </c>
      <c r="I68" s="505">
        <f>ROUND(SUM(I69:I70),2)</f>
        <v>0</v>
      </c>
      <c r="J68" s="59" t="s">
        <v>212</v>
      </c>
      <c r="K68" s="59">
        <f>ROW(J69)</f>
        <v>69</v>
      </c>
    </row>
    <row r="69" spans="1:11" ht="12.75">
      <c r="A69" s="639"/>
      <c r="B69" s="629"/>
      <c r="C69" s="629"/>
      <c r="D69" s="629"/>
      <c r="E69" s="629"/>
      <c r="F69" s="629"/>
      <c r="G69" s="629"/>
      <c r="H69" s="629"/>
      <c r="I69" s="312"/>
      <c r="J69" s="59">
        <v>1</v>
      </c>
      <c r="K69" s="59"/>
    </row>
    <row r="70" spans="1:11" ht="14.25" customHeight="1" hidden="1">
      <c r="A70" s="313"/>
      <c r="B70" s="314"/>
      <c r="C70" s="314"/>
      <c r="D70" s="314"/>
      <c r="E70" s="314"/>
      <c r="F70" s="314"/>
      <c r="G70" s="315"/>
      <c r="H70" s="315"/>
      <c r="I70" s="316"/>
      <c r="J70" s="59">
        <v>999</v>
      </c>
      <c r="K70" s="59"/>
    </row>
    <row r="71" spans="1:11" ht="4.5" customHeight="1" hidden="1" thickBot="1">
      <c r="A71" s="636"/>
      <c r="B71" s="637"/>
      <c r="C71" s="637"/>
      <c r="D71" s="637"/>
      <c r="E71" s="637"/>
      <c r="F71" s="637"/>
      <c r="G71" s="637"/>
      <c r="H71" s="637"/>
      <c r="I71" s="317"/>
      <c r="J71" s="59"/>
      <c r="K71" s="59"/>
    </row>
    <row r="72" spans="1:11" ht="12.75">
      <c r="A72" s="304" t="s">
        <v>195</v>
      </c>
      <c r="B72" s="305"/>
      <c r="C72" s="305"/>
      <c r="D72" s="305"/>
      <c r="E72" s="305"/>
      <c r="F72" s="306"/>
      <c r="G72" s="307"/>
      <c r="H72" s="308" t="s">
        <v>304</v>
      </c>
      <c r="I72" s="505">
        <f>ROUND(SUM(I73:I74),2)</f>
        <v>0</v>
      </c>
      <c r="J72" s="59" t="s">
        <v>213</v>
      </c>
      <c r="K72" s="59">
        <f>ROW(J73)</f>
        <v>73</v>
      </c>
    </row>
    <row r="73" spans="1:11" ht="13.5" thickBot="1">
      <c r="A73" s="639"/>
      <c r="B73" s="629"/>
      <c r="C73" s="629"/>
      <c r="D73" s="629"/>
      <c r="E73" s="629"/>
      <c r="F73" s="629"/>
      <c r="G73" s="629"/>
      <c r="H73" s="629"/>
      <c r="I73" s="312"/>
      <c r="J73" s="59">
        <v>1</v>
      </c>
      <c r="K73" s="59"/>
    </row>
    <row r="74" spans="1:11" ht="10.5" customHeight="1" hidden="1" thickBot="1">
      <c r="A74" s="313"/>
      <c r="B74" s="313"/>
      <c r="C74" s="313"/>
      <c r="D74" s="313"/>
      <c r="E74" s="313"/>
      <c r="F74" s="313"/>
      <c r="G74" s="324"/>
      <c r="H74" s="324"/>
      <c r="I74" s="325"/>
      <c r="J74" s="59">
        <v>999</v>
      </c>
      <c r="K74" s="59"/>
    </row>
    <row r="75" spans="1:11" ht="13.5" thickBot="1">
      <c r="A75" s="326"/>
      <c r="B75" s="326"/>
      <c r="C75" s="327"/>
      <c r="D75" s="282"/>
      <c r="E75" s="282"/>
      <c r="F75" s="282"/>
      <c r="G75" s="282"/>
      <c r="H75" s="288" t="s">
        <v>305</v>
      </c>
      <c r="I75" s="504">
        <f>I72+I68+I64+I60+I56+I52+I48+I44+I40+I36+I32+I28+I24+I20</f>
        <v>0</v>
      </c>
      <c r="J75" s="59"/>
      <c r="K75" s="59"/>
    </row>
    <row r="76" spans="1:11" ht="23.25" customHeight="1">
      <c r="A76" s="328"/>
      <c r="B76" s="59"/>
      <c r="C76" s="59"/>
      <c r="D76" s="59"/>
      <c r="E76" s="59"/>
      <c r="F76" s="59"/>
      <c r="G76" s="70"/>
      <c r="H76" s="284"/>
      <c r="I76" s="329"/>
      <c r="J76" s="59"/>
      <c r="K76" s="59"/>
    </row>
    <row r="77" spans="1:11" ht="21.75" customHeight="1">
      <c r="A77" s="330" t="s">
        <v>117</v>
      </c>
      <c r="B77" s="331"/>
      <c r="C77" s="331"/>
      <c r="D77" s="331"/>
      <c r="E77" s="331"/>
      <c r="F77" s="331"/>
      <c r="G77" s="332"/>
      <c r="H77" s="332"/>
      <c r="I77" s="333"/>
      <c r="J77" s="59"/>
      <c r="K77" s="59"/>
    </row>
    <row r="78" spans="1:11" ht="21.75" customHeight="1" thickBot="1">
      <c r="A78" s="267" t="s">
        <v>181</v>
      </c>
      <c r="B78" s="268"/>
      <c r="C78" s="269"/>
      <c r="D78" s="217" t="s">
        <v>179</v>
      </c>
      <c r="E78" s="642" t="s">
        <v>180</v>
      </c>
      <c r="F78" s="643"/>
      <c r="G78" s="640" t="s">
        <v>309</v>
      </c>
      <c r="H78" s="641"/>
      <c r="I78" s="334" t="s">
        <v>178</v>
      </c>
      <c r="J78" s="59"/>
      <c r="K78" s="59"/>
    </row>
    <row r="79" spans="1:11" ht="13.5" customHeight="1" thickBot="1">
      <c r="A79" s="644"/>
      <c r="B79" s="644"/>
      <c r="C79" s="644"/>
      <c r="D79" s="335"/>
      <c r="E79" s="336"/>
      <c r="F79" s="336"/>
      <c r="G79" s="337"/>
      <c r="H79" s="338" t="s">
        <v>308</v>
      </c>
      <c r="I79" s="503">
        <f>SUM(I82:I83)</f>
        <v>0</v>
      </c>
      <c r="J79" s="59"/>
      <c r="K79" s="59"/>
    </row>
    <row r="80" spans="1:11" ht="13.5" customHeight="1">
      <c r="A80" s="286"/>
      <c r="B80" s="286"/>
      <c r="C80" s="286"/>
      <c r="D80" s="339"/>
      <c r="E80" s="340"/>
      <c r="F80" s="341"/>
      <c r="G80" s="647" t="s">
        <v>306</v>
      </c>
      <c r="H80" s="648"/>
      <c r="I80" s="502">
        <f>SUMIF(E82:E83,0.00015,I82:I83)</f>
        <v>0</v>
      </c>
      <c r="J80" s="59"/>
      <c r="K80" s="59"/>
    </row>
    <row r="81" spans="1:11" ht="13.5" customHeight="1">
      <c r="A81" s="286"/>
      <c r="B81" s="286"/>
      <c r="C81" s="286"/>
      <c r="D81" s="342"/>
      <c r="E81" s="343"/>
      <c r="F81" s="344"/>
      <c r="G81" s="649" t="s">
        <v>307</v>
      </c>
      <c r="H81" s="650"/>
      <c r="I81" s="501">
        <f>SUMIF(E82:E83,0.0003,I82:I83)</f>
        <v>0</v>
      </c>
      <c r="J81" s="59" t="s">
        <v>220</v>
      </c>
      <c r="K81" s="59">
        <f>ROW(J82)</f>
        <v>82</v>
      </c>
    </row>
    <row r="82" spans="1:11" ht="12" customHeight="1">
      <c r="A82" s="651"/>
      <c r="B82" s="652"/>
      <c r="C82" s="652"/>
      <c r="D82" s="345"/>
      <c r="E82" s="645"/>
      <c r="F82" s="645"/>
      <c r="G82" s="646"/>
      <c r="H82" s="646"/>
      <c r="I82" s="500">
        <f>ROUND(D82*E82*G82,2)</f>
        <v>0</v>
      </c>
      <c r="J82" s="59">
        <v>1</v>
      </c>
      <c r="K82" s="59"/>
    </row>
    <row r="83" spans="1:11" ht="6.75" customHeight="1" hidden="1" thickBot="1">
      <c r="A83" s="59"/>
      <c r="B83" s="59"/>
      <c r="C83" s="59"/>
      <c r="D83" s="59"/>
      <c r="E83" s="215"/>
      <c r="F83" s="59"/>
      <c r="G83" s="59"/>
      <c r="H83" s="59"/>
      <c r="I83" s="346">
        <f>D83*E83*G83</f>
        <v>0</v>
      </c>
      <c r="J83" s="59">
        <v>999</v>
      </c>
      <c r="K83" s="59"/>
    </row>
    <row r="84" spans="1:11" ht="12.75">
      <c r="A84" s="215"/>
      <c r="B84" s="215"/>
      <c r="C84" s="215"/>
      <c r="D84" s="215"/>
      <c r="E84" s="215"/>
      <c r="F84" s="215"/>
      <c r="G84" s="215"/>
      <c r="H84" s="215"/>
      <c r="I84" s="347"/>
      <c r="J84" s="59"/>
      <c r="K84" s="59"/>
    </row>
    <row r="85" spans="1:9" s="59" customFormat="1" ht="12.75" customHeight="1">
      <c r="A85" s="654"/>
      <c r="B85" s="654"/>
      <c r="C85" s="654"/>
      <c r="D85" s="654"/>
      <c r="E85" s="654"/>
      <c r="F85" s="654"/>
      <c r="G85" s="654"/>
      <c r="H85" s="654"/>
      <c r="I85" s="654"/>
    </row>
    <row r="86" spans="1:9" s="59" customFormat="1" ht="12" customHeight="1">
      <c r="A86" s="655" t="s">
        <v>290</v>
      </c>
      <c r="B86" s="655"/>
      <c r="C86" s="655"/>
      <c r="D86" s="655"/>
      <c r="E86" s="655"/>
      <c r="F86" s="655"/>
      <c r="G86" s="655"/>
      <c r="H86" s="655"/>
      <c r="I86" s="655"/>
    </row>
    <row r="87" spans="1:9" s="59" customFormat="1" ht="12" customHeight="1">
      <c r="A87" s="654" t="s">
        <v>291</v>
      </c>
      <c r="B87" s="654"/>
      <c r="C87" s="654"/>
      <c r="D87" s="654"/>
      <c r="E87" s="654"/>
      <c r="F87" s="654"/>
      <c r="G87" s="654"/>
      <c r="H87" s="654"/>
      <c r="I87" s="654"/>
    </row>
    <row r="88" spans="1:9" s="59" customFormat="1" ht="12" customHeight="1">
      <c r="A88" s="654"/>
      <c r="B88" s="654"/>
      <c r="C88" s="654"/>
      <c r="D88" s="654"/>
      <c r="E88" s="654"/>
      <c r="F88" s="654"/>
      <c r="G88" s="654"/>
      <c r="H88" s="654"/>
      <c r="I88" s="654"/>
    </row>
    <row r="89" spans="1:9" s="59" customFormat="1" ht="12" customHeight="1">
      <c r="A89" s="656"/>
      <c r="B89" s="656"/>
      <c r="C89" s="656"/>
      <c r="D89" s="656"/>
      <c r="E89" s="656"/>
      <c r="F89" s="656"/>
      <c r="G89" s="656"/>
      <c r="H89" s="656"/>
      <c r="I89" s="656"/>
    </row>
    <row r="90" spans="1:9" s="59" customFormat="1" ht="12" customHeight="1">
      <c r="A90" s="654"/>
      <c r="B90" s="654"/>
      <c r="C90" s="654"/>
      <c r="D90" s="654"/>
      <c r="E90" s="654"/>
      <c r="F90" s="654"/>
      <c r="G90" s="654"/>
      <c r="H90" s="654"/>
      <c r="I90" s="654"/>
    </row>
    <row r="91" spans="1:9" s="59" customFormat="1" ht="12" customHeight="1">
      <c r="A91" s="654"/>
      <c r="B91" s="654"/>
      <c r="C91" s="654"/>
      <c r="D91" s="654"/>
      <c r="E91" s="654"/>
      <c r="F91" s="654"/>
      <c r="G91" s="654"/>
      <c r="H91" s="654"/>
      <c r="I91" s="654"/>
    </row>
    <row r="92" spans="1:9" ht="12" customHeight="1">
      <c r="A92" s="653"/>
      <c r="B92" s="653"/>
      <c r="C92" s="653"/>
      <c r="D92" s="653"/>
      <c r="E92" s="653"/>
      <c r="F92" s="653"/>
      <c r="G92" s="653"/>
      <c r="H92" s="653"/>
      <c r="I92" s="653"/>
    </row>
    <row r="93" spans="1:9" ht="12" customHeight="1">
      <c r="A93" s="653"/>
      <c r="B93" s="653"/>
      <c r="C93" s="653"/>
      <c r="D93" s="653"/>
      <c r="E93" s="653"/>
      <c r="F93" s="653"/>
      <c r="G93" s="653"/>
      <c r="H93" s="653"/>
      <c r="I93" s="653"/>
    </row>
    <row r="94" spans="1:9" ht="12" customHeight="1">
      <c r="A94" s="653"/>
      <c r="B94" s="653"/>
      <c r="C94" s="653"/>
      <c r="D94" s="653"/>
      <c r="E94" s="653"/>
      <c r="F94" s="653"/>
      <c r="G94" s="653"/>
      <c r="H94" s="653"/>
      <c r="I94" s="653"/>
    </row>
    <row r="95" spans="1:9" ht="12" customHeight="1">
      <c r="A95" s="653"/>
      <c r="B95" s="653"/>
      <c r="C95" s="653"/>
      <c r="D95" s="653"/>
      <c r="E95" s="653"/>
      <c r="F95" s="653"/>
      <c r="G95" s="653"/>
      <c r="H95" s="653"/>
      <c r="I95" s="653"/>
    </row>
    <row r="96" spans="1:9" ht="12" customHeight="1">
      <c r="A96" s="653"/>
      <c r="B96" s="653"/>
      <c r="C96" s="653"/>
      <c r="D96" s="653"/>
      <c r="E96" s="653"/>
      <c r="F96" s="653"/>
      <c r="G96" s="653"/>
      <c r="H96" s="653"/>
      <c r="I96" s="653"/>
    </row>
    <row r="97" spans="1:9" ht="12" customHeight="1">
      <c r="A97" s="653"/>
      <c r="B97" s="653"/>
      <c r="C97" s="653"/>
      <c r="D97" s="653"/>
      <c r="E97" s="653"/>
      <c r="F97" s="653"/>
      <c r="G97" s="653"/>
      <c r="H97" s="653"/>
      <c r="I97" s="653"/>
    </row>
    <row r="98" spans="1:9" ht="12" customHeight="1">
      <c r="A98" s="653"/>
      <c r="B98" s="653"/>
      <c r="C98" s="653"/>
      <c r="D98" s="653"/>
      <c r="E98" s="653"/>
      <c r="F98" s="653"/>
      <c r="G98" s="653"/>
      <c r="H98" s="653"/>
      <c r="I98" s="653"/>
    </row>
    <row r="99" spans="1:9" ht="12" customHeight="1">
      <c r="A99" s="653"/>
      <c r="B99" s="653"/>
      <c r="C99" s="653"/>
      <c r="D99" s="653"/>
      <c r="E99" s="653"/>
      <c r="F99" s="653"/>
      <c r="G99" s="653"/>
      <c r="H99" s="653"/>
      <c r="I99" s="653"/>
    </row>
    <row r="100" spans="1:9" ht="12" customHeight="1">
      <c r="A100" s="653"/>
      <c r="B100" s="653"/>
      <c r="C100" s="653"/>
      <c r="D100" s="653"/>
      <c r="E100" s="653"/>
      <c r="F100" s="653"/>
      <c r="G100" s="653"/>
      <c r="H100" s="653"/>
      <c r="I100" s="653"/>
    </row>
    <row r="101" spans="1:9" ht="12" customHeight="1">
      <c r="A101" s="653"/>
      <c r="B101" s="653"/>
      <c r="C101" s="653"/>
      <c r="D101" s="653"/>
      <c r="E101" s="653"/>
      <c r="F101" s="653"/>
      <c r="G101" s="653"/>
      <c r="H101" s="653"/>
      <c r="I101" s="653"/>
    </row>
    <row r="102" spans="1:9" ht="12" customHeight="1">
      <c r="A102" s="653"/>
      <c r="B102" s="653"/>
      <c r="C102" s="653"/>
      <c r="D102" s="653"/>
      <c r="E102" s="653"/>
      <c r="F102" s="653"/>
      <c r="G102" s="653"/>
      <c r="H102" s="653"/>
      <c r="I102" s="653"/>
    </row>
    <row r="103" spans="1:9" ht="12" customHeight="1">
      <c r="A103" s="653"/>
      <c r="B103" s="653"/>
      <c r="C103" s="653"/>
      <c r="D103" s="653"/>
      <c r="E103" s="653"/>
      <c r="F103" s="653"/>
      <c r="G103" s="653"/>
      <c r="H103" s="653"/>
      <c r="I103" s="653"/>
    </row>
    <row r="104" spans="1:9" ht="12" customHeight="1">
      <c r="A104" s="653"/>
      <c r="B104" s="653"/>
      <c r="C104" s="653"/>
      <c r="D104" s="653"/>
      <c r="E104" s="653"/>
      <c r="F104" s="653"/>
      <c r="G104" s="653"/>
      <c r="H104" s="653"/>
      <c r="I104" s="653"/>
    </row>
    <row r="105" spans="1:9" ht="12" customHeight="1">
      <c r="A105" s="653"/>
      <c r="B105" s="653"/>
      <c r="C105" s="653"/>
      <c r="D105" s="653"/>
      <c r="E105" s="653"/>
      <c r="F105" s="653"/>
      <c r="G105" s="653"/>
      <c r="H105" s="653"/>
      <c r="I105" s="653"/>
    </row>
    <row r="106" spans="1:9" ht="12" customHeight="1">
      <c r="A106" s="653"/>
      <c r="B106" s="653"/>
      <c r="C106" s="653"/>
      <c r="D106" s="653"/>
      <c r="E106" s="653"/>
      <c r="F106" s="653"/>
      <c r="G106" s="653"/>
      <c r="H106" s="653"/>
      <c r="I106" s="653"/>
    </row>
    <row r="107" spans="1:9" ht="12" customHeight="1">
      <c r="A107" s="653"/>
      <c r="B107" s="653"/>
      <c r="C107" s="653"/>
      <c r="D107" s="653"/>
      <c r="E107" s="653"/>
      <c r="F107" s="653"/>
      <c r="G107" s="653"/>
      <c r="H107" s="653"/>
      <c r="I107" s="653"/>
    </row>
    <row r="108" spans="1:9" ht="12" customHeight="1">
      <c r="A108" s="653"/>
      <c r="B108" s="653"/>
      <c r="C108" s="653"/>
      <c r="D108" s="653"/>
      <c r="E108" s="653"/>
      <c r="F108" s="653"/>
      <c r="G108" s="653"/>
      <c r="H108" s="653"/>
      <c r="I108" s="653"/>
    </row>
    <row r="109" spans="1:9" ht="12" customHeight="1">
      <c r="A109" s="653"/>
      <c r="B109" s="653"/>
      <c r="C109" s="653"/>
      <c r="D109" s="653"/>
      <c r="E109" s="653"/>
      <c r="F109" s="653"/>
      <c r="G109" s="653"/>
      <c r="H109" s="653"/>
      <c r="I109" s="653"/>
    </row>
    <row r="110" spans="1:9" ht="12" customHeight="1">
      <c r="A110" s="653"/>
      <c r="B110" s="653"/>
      <c r="C110" s="653"/>
      <c r="D110" s="653"/>
      <c r="E110" s="653"/>
      <c r="F110" s="653"/>
      <c r="G110" s="653"/>
      <c r="H110" s="653"/>
      <c r="I110" s="653"/>
    </row>
    <row r="111" spans="1:9" ht="12" customHeight="1">
      <c r="A111" s="653"/>
      <c r="B111" s="653"/>
      <c r="C111" s="653"/>
      <c r="D111" s="653"/>
      <c r="E111" s="653"/>
      <c r="F111" s="653"/>
      <c r="G111" s="653"/>
      <c r="H111" s="653"/>
      <c r="I111" s="653"/>
    </row>
    <row r="112" spans="1:9" ht="12" customHeight="1">
      <c r="A112" s="653"/>
      <c r="B112" s="653"/>
      <c r="C112" s="653"/>
      <c r="D112" s="653"/>
      <c r="E112" s="653"/>
      <c r="F112" s="653"/>
      <c r="G112" s="653"/>
      <c r="H112" s="653"/>
      <c r="I112" s="653"/>
    </row>
    <row r="113" spans="1:9" ht="12" customHeight="1">
      <c r="A113" s="292"/>
      <c r="B113" s="292"/>
      <c r="C113" s="292"/>
      <c r="D113" s="292"/>
      <c r="E113" s="292"/>
      <c r="F113" s="292"/>
      <c r="G113" s="292"/>
      <c r="H113" s="292"/>
      <c r="I113" s="348"/>
    </row>
    <row r="114" spans="1:9" ht="12.75">
      <c r="A114" s="292"/>
      <c r="B114" s="292"/>
      <c r="C114" s="292"/>
      <c r="D114" s="292"/>
      <c r="E114" s="292"/>
      <c r="F114" s="292"/>
      <c r="G114" s="292"/>
      <c r="H114" s="292"/>
      <c r="I114" s="348"/>
    </row>
    <row r="115" spans="1:9" ht="12.75">
      <c r="A115" s="292"/>
      <c r="B115" s="292"/>
      <c r="C115" s="292"/>
      <c r="D115" s="292"/>
      <c r="E115" s="292"/>
      <c r="F115" s="292"/>
      <c r="G115" s="292"/>
      <c r="H115" s="292"/>
      <c r="I115" s="348"/>
    </row>
    <row r="116" spans="1:9" ht="12.75">
      <c r="A116" s="292"/>
      <c r="B116" s="292"/>
      <c r="C116" s="292"/>
      <c r="D116" s="292"/>
      <c r="E116" s="292"/>
      <c r="F116" s="292"/>
      <c r="G116" s="292"/>
      <c r="H116" s="292"/>
      <c r="I116" s="348"/>
    </row>
    <row r="117" spans="1:9" ht="12.75">
      <c r="A117" s="292"/>
      <c r="B117" s="292"/>
      <c r="C117" s="292"/>
      <c r="D117" s="292"/>
      <c r="E117" s="292"/>
      <c r="F117" s="292"/>
      <c r="G117" s="292"/>
      <c r="H117" s="292"/>
      <c r="I117" s="348"/>
    </row>
    <row r="118" spans="1:9" ht="12.75">
      <c r="A118" s="292"/>
      <c r="B118" s="292"/>
      <c r="C118" s="292"/>
      <c r="D118" s="292"/>
      <c r="E118" s="292"/>
      <c r="F118" s="292"/>
      <c r="G118" s="292"/>
      <c r="H118" s="292"/>
      <c r="I118" s="348"/>
    </row>
    <row r="119" spans="1:9" ht="12.75">
      <c r="A119" s="292"/>
      <c r="B119" s="292"/>
      <c r="C119" s="292"/>
      <c r="D119" s="292"/>
      <c r="E119" s="292"/>
      <c r="F119" s="292"/>
      <c r="G119" s="292"/>
      <c r="H119" s="292"/>
      <c r="I119" s="348"/>
    </row>
    <row r="120" spans="1:9" ht="12.75">
      <c r="A120" s="292"/>
      <c r="B120" s="292"/>
      <c r="C120" s="292"/>
      <c r="D120" s="292"/>
      <c r="E120" s="292"/>
      <c r="F120" s="292"/>
      <c r="G120" s="292"/>
      <c r="H120" s="292"/>
      <c r="I120" s="348"/>
    </row>
    <row r="121" spans="1:9" ht="12.75">
      <c r="A121" s="292"/>
      <c r="B121" s="292"/>
      <c r="C121" s="292"/>
      <c r="D121" s="292"/>
      <c r="E121" s="292"/>
      <c r="F121" s="292"/>
      <c r="G121" s="292"/>
      <c r="H121" s="292"/>
      <c r="I121" s="348"/>
    </row>
    <row r="122" spans="1:9" ht="12.75">
      <c r="A122" s="292"/>
      <c r="B122" s="292"/>
      <c r="C122" s="292"/>
      <c r="D122" s="292"/>
      <c r="E122" s="292"/>
      <c r="F122" s="292"/>
      <c r="G122" s="292"/>
      <c r="H122" s="292"/>
      <c r="I122" s="348"/>
    </row>
    <row r="123" spans="1:9" ht="12.75">
      <c r="A123" s="292"/>
      <c r="B123" s="292"/>
      <c r="C123" s="292"/>
      <c r="D123" s="292"/>
      <c r="E123" s="292"/>
      <c r="F123" s="292"/>
      <c r="G123" s="292"/>
      <c r="H123" s="292"/>
      <c r="I123" s="348"/>
    </row>
    <row r="124" spans="1:9" ht="12.75">
      <c r="A124" s="292"/>
      <c r="B124" s="292"/>
      <c r="C124" s="292"/>
      <c r="D124" s="292"/>
      <c r="E124" s="292"/>
      <c r="F124" s="292"/>
      <c r="G124" s="292"/>
      <c r="H124" s="292"/>
      <c r="I124" s="348"/>
    </row>
    <row r="125" spans="1:9" ht="12.75">
      <c r="A125" s="292"/>
      <c r="B125" s="292"/>
      <c r="C125" s="292"/>
      <c r="D125" s="292"/>
      <c r="E125" s="292"/>
      <c r="F125" s="292"/>
      <c r="G125" s="292"/>
      <c r="H125" s="292"/>
      <c r="I125" s="348"/>
    </row>
    <row r="126" spans="1:9" ht="12.75">
      <c r="A126" s="292"/>
      <c r="B126" s="292"/>
      <c r="C126" s="292"/>
      <c r="D126" s="292"/>
      <c r="E126" s="292"/>
      <c r="F126" s="292"/>
      <c r="G126" s="292"/>
      <c r="H126" s="292"/>
      <c r="I126" s="348"/>
    </row>
    <row r="127" spans="1:9" ht="12.75">
      <c r="A127" s="292"/>
      <c r="B127" s="292"/>
      <c r="C127" s="292"/>
      <c r="D127" s="292"/>
      <c r="E127" s="292"/>
      <c r="F127" s="292"/>
      <c r="G127" s="292"/>
      <c r="H127" s="292"/>
      <c r="I127" s="348"/>
    </row>
    <row r="128" spans="1:9" ht="12.75">
      <c r="A128" s="292"/>
      <c r="B128" s="292"/>
      <c r="C128" s="292"/>
      <c r="D128" s="292"/>
      <c r="E128" s="292"/>
      <c r="F128" s="292"/>
      <c r="G128" s="292"/>
      <c r="H128" s="292"/>
      <c r="I128" s="348"/>
    </row>
    <row r="129" spans="1:9" ht="12.75">
      <c r="A129" s="292"/>
      <c r="B129" s="292"/>
      <c r="C129" s="292"/>
      <c r="D129" s="292"/>
      <c r="E129" s="292"/>
      <c r="F129" s="292"/>
      <c r="G129" s="292"/>
      <c r="H129" s="292"/>
      <c r="I129" s="348"/>
    </row>
    <row r="130" spans="1:9" ht="12.75">
      <c r="A130" s="292"/>
      <c r="B130" s="292"/>
      <c r="C130" s="292"/>
      <c r="D130" s="292"/>
      <c r="E130" s="292"/>
      <c r="F130" s="292"/>
      <c r="G130" s="292"/>
      <c r="H130" s="292"/>
      <c r="I130" s="348"/>
    </row>
    <row r="131" spans="1:9" ht="12.75">
      <c r="A131" s="292"/>
      <c r="B131" s="292"/>
      <c r="C131" s="292"/>
      <c r="D131" s="292"/>
      <c r="E131" s="292"/>
      <c r="F131" s="292"/>
      <c r="G131" s="292"/>
      <c r="H131" s="292"/>
      <c r="I131" s="348"/>
    </row>
    <row r="132" spans="1:9" ht="12.75">
      <c r="A132" s="292"/>
      <c r="B132" s="292"/>
      <c r="C132" s="292"/>
      <c r="D132" s="292"/>
      <c r="E132" s="292"/>
      <c r="F132" s="292"/>
      <c r="G132" s="292"/>
      <c r="H132" s="292"/>
      <c r="I132" s="348"/>
    </row>
    <row r="133" spans="1:9" ht="12.75">
      <c r="A133" s="292"/>
      <c r="B133" s="292"/>
      <c r="C133" s="292"/>
      <c r="D133" s="292"/>
      <c r="E133" s="292"/>
      <c r="F133" s="292"/>
      <c r="G133" s="292"/>
      <c r="H133" s="292"/>
      <c r="I133" s="348"/>
    </row>
    <row r="134" spans="1:9" ht="12.75">
      <c r="A134" s="292"/>
      <c r="B134" s="292"/>
      <c r="C134" s="292"/>
      <c r="D134" s="292"/>
      <c r="E134" s="292"/>
      <c r="F134" s="292"/>
      <c r="G134" s="292"/>
      <c r="H134" s="292"/>
      <c r="I134" s="348"/>
    </row>
    <row r="135" spans="1:9" ht="12.75">
      <c r="A135" s="292"/>
      <c r="B135" s="292"/>
      <c r="C135" s="292"/>
      <c r="D135" s="292"/>
      <c r="E135" s="292"/>
      <c r="F135" s="292"/>
      <c r="G135" s="292"/>
      <c r="H135" s="292"/>
      <c r="I135" s="348"/>
    </row>
    <row r="136" spans="1:9" ht="12.75">
      <c r="A136" s="292"/>
      <c r="B136" s="292"/>
      <c r="C136" s="292"/>
      <c r="D136" s="292"/>
      <c r="E136" s="292"/>
      <c r="F136" s="292"/>
      <c r="G136" s="292"/>
      <c r="H136" s="292"/>
      <c r="I136" s="348"/>
    </row>
    <row r="137" spans="1:9" ht="12.75">
      <c r="A137" s="292"/>
      <c r="B137" s="292"/>
      <c r="C137" s="292"/>
      <c r="D137" s="292"/>
      <c r="E137" s="292"/>
      <c r="F137" s="292"/>
      <c r="G137" s="292"/>
      <c r="H137" s="292"/>
      <c r="I137" s="348"/>
    </row>
    <row r="138" spans="1:9" ht="12.75">
      <c r="A138" s="292"/>
      <c r="B138" s="292"/>
      <c r="C138" s="292"/>
      <c r="D138" s="292"/>
      <c r="E138" s="292"/>
      <c r="F138" s="292"/>
      <c r="G138" s="292"/>
      <c r="H138" s="292"/>
      <c r="I138" s="348"/>
    </row>
    <row r="139" spans="1:9" ht="12.75">
      <c r="A139" s="292"/>
      <c r="B139" s="292"/>
      <c r="C139" s="292"/>
      <c r="D139" s="292"/>
      <c r="E139" s="292"/>
      <c r="F139" s="292"/>
      <c r="G139" s="292"/>
      <c r="H139" s="292"/>
      <c r="I139" s="348"/>
    </row>
    <row r="140" spans="1:9" ht="12.75">
      <c r="A140" s="292"/>
      <c r="B140" s="292"/>
      <c r="C140" s="292"/>
      <c r="D140" s="292"/>
      <c r="E140" s="292"/>
      <c r="F140" s="292"/>
      <c r="G140" s="292"/>
      <c r="H140" s="292"/>
      <c r="I140" s="348"/>
    </row>
    <row r="141" spans="1:9" ht="12.75">
      <c r="A141" s="292"/>
      <c r="B141" s="292"/>
      <c r="C141" s="292"/>
      <c r="D141" s="292"/>
      <c r="E141" s="292"/>
      <c r="F141" s="292"/>
      <c r="G141" s="292"/>
      <c r="H141" s="292"/>
      <c r="I141" s="348"/>
    </row>
    <row r="142" spans="1:9" ht="12.75">
      <c r="A142" s="292"/>
      <c r="B142" s="292"/>
      <c r="C142" s="292"/>
      <c r="D142" s="292"/>
      <c r="E142" s="292"/>
      <c r="F142" s="292"/>
      <c r="G142" s="292"/>
      <c r="H142" s="292"/>
      <c r="I142" s="348"/>
    </row>
    <row r="143" spans="1:9" ht="12.75">
      <c r="A143" s="292"/>
      <c r="B143" s="292"/>
      <c r="C143" s="292"/>
      <c r="D143" s="292"/>
      <c r="E143" s="292"/>
      <c r="F143" s="292"/>
      <c r="G143" s="292"/>
      <c r="H143" s="292"/>
      <c r="I143" s="348"/>
    </row>
    <row r="144" spans="1:9" ht="12.75">
      <c r="A144" s="292"/>
      <c r="B144" s="292"/>
      <c r="C144" s="292"/>
      <c r="D144" s="292"/>
      <c r="E144" s="292"/>
      <c r="F144" s="292"/>
      <c r="G144" s="292"/>
      <c r="H144" s="292"/>
      <c r="I144" s="348"/>
    </row>
    <row r="145" spans="1:9" ht="12.75">
      <c r="A145" s="292"/>
      <c r="B145" s="292"/>
      <c r="C145" s="292"/>
      <c r="D145" s="292"/>
      <c r="E145" s="292"/>
      <c r="F145" s="292"/>
      <c r="G145" s="292"/>
      <c r="H145" s="292"/>
      <c r="I145" s="348"/>
    </row>
    <row r="146" spans="1:9" ht="12.75">
      <c r="A146" s="292"/>
      <c r="B146" s="292"/>
      <c r="C146" s="292"/>
      <c r="D146" s="292"/>
      <c r="E146" s="292"/>
      <c r="F146" s="292"/>
      <c r="G146" s="292"/>
      <c r="H146" s="292"/>
      <c r="I146" s="348"/>
    </row>
    <row r="147" spans="1:9" ht="12.75">
      <c r="A147" s="292"/>
      <c r="B147" s="292"/>
      <c r="C147" s="292"/>
      <c r="D147" s="292"/>
      <c r="E147" s="292"/>
      <c r="F147" s="292"/>
      <c r="G147" s="292"/>
      <c r="H147" s="292"/>
      <c r="I147" s="348"/>
    </row>
    <row r="148" spans="1:9" ht="12.75">
      <c r="A148" s="292"/>
      <c r="B148" s="292"/>
      <c r="C148" s="292"/>
      <c r="D148" s="292"/>
      <c r="E148" s="292"/>
      <c r="F148" s="292"/>
      <c r="G148" s="292"/>
      <c r="H148" s="292"/>
      <c r="I148" s="348"/>
    </row>
    <row r="149" spans="1:9" ht="12.75">
      <c r="A149" s="292"/>
      <c r="B149" s="292"/>
      <c r="C149" s="292"/>
      <c r="D149" s="292"/>
      <c r="E149" s="292"/>
      <c r="F149" s="292"/>
      <c r="G149" s="292"/>
      <c r="H149" s="292"/>
      <c r="I149" s="348"/>
    </row>
    <row r="150" spans="1:9" ht="12.75">
      <c r="A150" s="292"/>
      <c r="B150" s="292"/>
      <c r="C150" s="292"/>
      <c r="D150" s="292"/>
      <c r="E150" s="292"/>
      <c r="F150" s="292"/>
      <c r="G150" s="292"/>
      <c r="H150" s="292"/>
      <c r="I150" s="348"/>
    </row>
    <row r="151" spans="1:9" ht="12.75">
      <c r="A151" s="292"/>
      <c r="B151" s="292"/>
      <c r="C151" s="292"/>
      <c r="D151" s="292"/>
      <c r="E151" s="292"/>
      <c r="F151" s="292"/>
      <c r="G151" s="292"/>
      <c r="H151" s="292"/>
      <c r="I151" s="348"/>
    </row>
    <row r="152" spans="1:9" ht="12.75">
      <c r="A152" s="292"/>
      <c r="B152" s="292"/>
      <c r="C152" s="292"/>
      <c r="D152" s="292"/>
      <c r="E152" s="292"/>
      <c r="F152" s="292"/>
      <c r="G152" s="292"/>
      <c r="H152" s="292"/>
      <c r="I152" s="348"/>
    </row>
    <row r="153" spans="1:9" ht="12.75">
      <c r="A153" s="292"/>
      <c r="B153" s="292"/>
      <c r="C153" s="292"/>
      <c r="D153" s="292"/>
      <c r="E153" s="292"/>
      <c r="F153" s="292"/>
      <c r="G153" s="292"/>
      <c r="H153" s="292"/>
      <c r="I153" s="348"/>
    </row>
    <row r="154" spans="1:9" ht="12.75">
      <c r="A154" s="292"/>
      <c r="B154" s="292"/>
      <c r="C154" s="292"/>
      <c r="D154" s="292"/>
      <c r="E154" s="292"/>
      <c r="F154" s="292"/>
      <c r="G154" s="292"/>
      <c r="H154" s="292"/>
      <c r="I154" s="348"/>
    </row>
    <row r="155" spans="1:9" ht="12.75">
      <c r="A155" s="292"/>
      <c r="B155" s="292"/>
      <c r="C155" s="292"/>
      <c r="D155" s="292"/>
      <c r="E155" s="292"/>
      <c r="F155" s="292"/>
      <c r="G155" s="292"/>
      <c r="H155" s="292"/>
      <c r="I155" s="348"/>
    </row>
    <row r="156" spans="1:9" ht="12.75">
      <c r="A156" s="292"/>
      <c r="B156" s="292"/>
      <c r="C156" s="292"/>
      <c r="D156" s="292"/>
      <c r="E156" s="292"/>
      <c r="F156" s="292"/>
      <c r="G156" s="292"/>
      <c r="H156" s="292"/>
      <c r="I156" s="348"/>
    </row>
    <row r="157" spans="1:9" ht="12.75">
      <c r="A157" s="292"/>
      <c r="B157" s="292"/>
      <c r="C157" s="292"/>
      <c r="D157" s="292"/>
      <c r="E157" s="292"/>
      <c r="F157" s="292"/>
      <c r="G157" s="292"/>
      <c r="H157" s="292"/>
      <c r="I157" s="348"/>
    </row>
    <row r="158" spans="1:9" ht="12.75">
      <c r="A158" s="292"/>
      <c r="B158" s="292"/>
      <c r="C158" s="292"/>
      <c r="D158" s="292"/>
      <c r="E158" s="292"/>
      <c r="F158" s="292"/>
      <c r="G158" s="292"/>
      <c r="H158" s="292"/>
      <c r="I158" s="348"/>
    </row>
    <row r="159" spans="1:9" ht="12.75">
      <c r="A159" s="292"/>
      <c r="B159" s="292"/>
      <c r="C159" s="292"/>
      <c r="D159" s="292"/>
      <c r="E159" s="292"/>
      <c r="F159" s="292"/>
      <c r="G159" s="292"/>
      <c r="H159" s="292"/>
      <c r="I159" s="348"/>
    </row>
    <row r="160" spans="1:9" ht="12.75">
      <c r="A160" s="292"/>
      <c r="B160" s="292"/>
      <c r="C160" s="292"/>
      <c r="D160" s="292"/>
      <c r="E160" s="292"/>
      <c r="F160" s="292"/>
      <c r="G160" s="292"/>
      <c r="H160" s="292"/>
      <c r="I160" s="348"/>
    </row>
    <row r="161" spans="1:9" ht="12.75">
      <c r="A161" s="292"/>
      <c r="B161" s="292"/>
      <c r="C161" s="292"/>
      <c r="D161" s="292"/>
      <c r="E161" s="292"/>
      <c r="F161" s="292"/>
      <c r="G161" s="292"/>
      <c r="H161" s="292"/>
      <c r="I161" s="348"/>
    </row>
    <row r="162" spans="1:9" ht="12.75">
      <c r="A162" s="292"/>
      <c r="B162" s="292"/>
      <c r="C162" s="292"/>
      <c r="D162" s="292"/>
      <c r="E162" s="292"/>
      <c r="F162" s="292"/>
      <c r="G162" s="292"/>
      <c r="H162" s="292"/>
      <c r="I162" s="348"/>
    </row>
    <row r="163" spans="1:9" ht="12.75">
      <c r="A163" s="292"/>
      <c r="B163" s="292"/>
      <c r="C163" s="292"/>
      <c r="D163" s="292"/>
      <c r="E163" s="292"/>
      <c r="F163" s="292"/>
      <c r="G163" s="292"/>
      <c r="H163" s="292"/>
      <c r="I163" s="348"/>
    </row>
    <row r="164" spans="1:9" ht="12.75">
      <c r="A164" s="292"/>
      <c r="B164" s="292"/>
      <c r="C164" s="292"/>
      <c r="D164" s="292"/>
      <c r="E164" s="292"/>
      <c r="F164" s="292"/>
      <c r="G164" s="292"/>
      <c r="H164" s="292"/>
      <c r="I164" s="348"/>
    </row>
    <row r="165" spans="1:9" ht="12.75">
      <c r="A165" s="292"/>
      <c r="B165" s="292"/>
      <c r="C165" s="292"/>
      <c r="D165" s="292"/>
      <c r="E165" s="292"/>
      <c r="F165" s="292"/>
      <c r="G165" s="292"/>
      <c r="H165" s="292"/>
      <c r="I165" s="348"/>
    </row>
    <row r="166" spans="1:9" ht="12.75">
      <c r="A166" s="292"/>
      <c r="B166" s="292"/>
      <c r="C166" s="292"/>
      <c r="D166" s="292"/>
      <c r="E166" s="292"/>
      <c r="F166" s="292"/>
      <c r="G166" s="292"/>
      <c r="H166" s="292"/>
      <c r="I166" s="348"/>
    </row>
    <row r="167" spans="1:9" ht="12.75">
      <c r="A167" s="292"/>
      <c r="B167" s="292"/>
      <c r="C167" s="292"/>
      <c r="D167" s="292"/>
      <c r="E167" s="292"/>
      <c r="F167" s="292"/>
      <c r="G167" s="292"/>
      <c r="H167" s="292"/>
      <c r="I167" s="348"/>
    </row>
    <row r="168" spans="1:9" ht="12.75">
      <c r="A168" s="292"/>
      <c r="B168" s="292"/>
      <c r="C168" s="292"/>
      <c r="D168" s="292"/>
      <c r="E168" s="292"/>
      <c r="F168" s="292"/>
      <c r="G168" s="292"/>
      <c r="H168" s="292"/>
      <c r="I168" s="348"/>
    </row>
    <row r="169" spans="1:9" ht="12.75">
      <c r="A169" s="292"/>
      <c r="B169" s="292"/>
      <c r="C169" s="292"/>
      <c r="D169" s="292"/>
      <c r="E169" s="292"/>
      <c r="F169" s="292"/>
      <c r="G169" s="292"/>
      <c r="H169" s="292"/>
      <c r="I169" s="348"/>
    </row>
    <row r="170" spans="1:9" ht="12.75">
      <c r="A170" s="292"/>
      <c r="B170" s="292"/>
      <c r="C170" s="292"/>
      <c r="D170" s="292"/>
      <c r="E170" s="292"/>
      <c r="F170" s="292"/>
      <c r="G170" s="292"/>
      <c r="H170" s="292"/>
      <c r="I170" s="348"/>
    </row>
    <row r="171" spans="1:9" ht="12.75">
      <c r="A171" s="292"/>
      <c r="B171" s="292"/>
      <c r="C171" s="292"/>
      <c r="D171" s="292"/>
      <c r="E171" s="292"/>
      <c r="F171" s="292"/>
      <c r="G171" s="292"/>
      <c r="H171" s="292"/>
      <c r="I171" s="348"/>
    </row>
    <row r="172" spans="1:9" ht="12.75">
      <c r="A172" s="292"/>
      <c r="B172" s="292"/>
      <c r="C172" s="292"/>
      <c r="D172" s="292"/>
      <c r="E172" s="292"/>
      <c r="F172" s="292"/>
      <c r="G172" s="292"/>
      <c r="H172" s="292"/>
      <c r="I172" s="348"/>
    </row>
    <row r="173" spans="1:9" ht="12.75">
      <c r="A173" s="292"/>
      <c r="B173" s="292"/>
      <c r="C173" s="292"/>
      <c r="D173" s="292"/>
      <c r="E173" s="292"/>
      <c r="F173" s="292"/>
      <c r="G173" s="292"/>
      <c r="H173" s="292"/>
      <c r="I173" s="348"/>
    </row>
    <row r="174" spans="1:9" ht="12.75">
      <c r="A174" s="292"/>
      <c r="B174" s="292"/>
      <c r="C174" s="292"/>
      <c r="D174" s="292"/>
      <c r="E174" s="292"/>
      <c r="F174" s="292"/>
      <c r="G174" s="292"/>
      <c r="H174" s="292"/>
      <c r="I174" s="348"/>
    </row>
    <row r="175" spans="1:9" ht="12.75">
      <c r="A175" s="292"/>
      <c r="B175" s="292"/>
      <c r="C175" s="292"/>
      <c r="D175" s="292"/>
      <c r="E175" s="292"/>
      <c r="F175" s="292"/>
      <c r="G175" s="292"/>
      <c r="H175" s="292"/>
      <c r="I175" s="348"/>
    </row>
    <row r="176" spans="1:9" ht="12.75">
      <c r="A176" s="292"/>
      <c r="B176" s="292"/>
      <c r="C176" s="292"/>
      <c r="D176" s="292"/>
      <c r="E176" s="292"/>
      <c r="F176" s="292"/>
      <c r="G176" s="292"/>
      <c r="H176" s="292"/>
      <c r="I176" s="348"/>
    </row>
    <row r="177" spans="1:9" ht="12.75">
      <c r="A177" s="292"/>
      <c r="B177" s="292"/>
      <c r="C177" s="292"/>
      <c r="D177" s="292"/>
      <c r="E177" s="292"/>
      <c r="F177" s="292"/>
      <c r="G177" s="292"/>
      <c r="H177" s="292"/>
      <c r="I177" s="348"/>
    </row>
    <row r="178" spans="1:9" ht="12.75">
      <c r="A178" s="292"/>
      <c r="B178" s="292"/>
      <c r="C178" s="292"/>
      <c r="D178" s="292"/>
      <c r="E178" s="292"/>
      <c r="F178" s="292"/>
      <c r="G178" s="292"/>
      <c r="H178" s="292"/>
      <c r="I178" s="348"/>
    </row>
    <row r="179" spans="1:9" ht="12.75">
      <c r="A179" s="292"/>
      <c r="B179" s="292"/>
      <c r="C179" s="292"/>
      <c r="D179" s="292"/>
      <c r="E179" s="292"/>
      <c r="F179" s="292"/>
      <c r="G179" s="292"/>
      <c r="H179" s="292"/>
      <c r="I179" s="348"/>
    </row>
    <row r="180" spans="1:9" ht="12.75">
      <c r="A180" s="292"/>
      <c r="B180" s="292"/>
      <c r="C180" s="292"/>
      <c r="D180" s="292"/>
      <c r="E180" s="292"/>
      <c r="F180" s="292"/>
      <c r="G180" s="292"/>
      <c r="H180" s="292"/>
      <c r="I180" s="348"/>
    </row>
    <row r="181" spans="1:9" ht="12.75">
      <c r="A181" s="292"/>
      <c r="B181" s="292"/>
      <c r="C181" s="292"/>
      <c r="D181" s="292"/>
      <c r="E181" s="292"/>
      <c r="F181" s="292"/>
      <c r="G181" s="292"/>
      <c r="H181" s="292"/>
      <c r="I181" s="348"/>
    </row>
    <row r="182" spans="1:9" ht="12.75">
      <c r="A182" s="292"/>
      <c r="B182" s="292"/>
      <c r="C182" s="292"/>
      <c r="D182" s="292"/>
      <c r="E182" s="292"/>
      <c r="F182" s="292"/>
      <c r="G182" s="292"/>
      <c r="H182" s="292"/>
      <c r="I182" s="348"/>
    </row>
    <row r="183" spans="1:9" ht="12.75">
      <c r="A183" s="292"/>
      <c r="B183" s="292"/>
      <c r="C183" s="292"/>
      <c r="D183" s="292"/>
      <c r="E183" s="292"/>
      <c r="F183" s="292"/>
      <c r="G183" s="292"/>
      <c r="H183" s="292"/>
      <c r="I183" s="348"/>
    </row>
    <row r="184" spans="1:9" ht="12.75">
      <c r="A184" s="292"/>
      <c r="B184" s="292"/>
      <c r="C184" s="292"/>
      <c r="D184" s="292"/>
      <c r="E184" s="292"/>
      <c r="F184" s="292"/>
      <c r="G184" s="292"/>
      <c r="H184" s="292"/>
      <c r="I184" s="348"/>
    </row>
    <row r="185" spans="1:9" ht="12.75">
      <c r="A185" s="292"/>
      <c r="B185" s="292"/>
      <c r="C185" s="292"/>
      <c r="D185" s="292"/>
      <c r="E185" s="292"/>
      <c r="F185" s="292"/>
      <c r="G185" s="292"/>
      <c r="H185" s="292"/>
      <c r="I185" s="348"/>
    </row>
    <row r="186" spans="1:9" ht="12.75">
      <c r="A186" s="292"/>
      <c r="B186" s="292"/>
      <c r="C186" s="292"/>
      <c r="D186" s="292"/>
      <c r="E186" s="292"/>
      <c r="F186" s="292"/>
      <c r="G186" s="292"/>
      <c r="H186" s="292"/>
      <c r="I186" s="348"/>
    </row>
    <row r="187" spans="1:9" ht="12.75">
      <c r="A187" s="292"/>
      <c r="B187" s="292"/>
      <c r="C187" s="292"/>
      <c r="D187" s="292"/>
      <c r="E187" s="292"/>
      <c r="F187" s="292"/>
      <c r="G187" s="292"/>
      <c r="H187" s="292"/>
      <c r="I187" s="348"/>
    </row>
    <row r="188" spans="1:9" ht="12.75">
      <c r="A188" s="292"/>
      <c r="B188" s="292"/>
      <c r="C188" s="292"/>
      <c r="D188" s="292"/>
      <c r="E188" s="292"/>
      <c r="F188" s="292"/>
      <c r="G188" s="292"/>
      <c r="H188" s="292"/>
      <c r="I188" s="348"/>
    </row>
    <row r="189" spans="1:9" ht="12.75">
      <c r="A189" s="292"/>
      <c r="B189" s="292"/>
      <c r="C189" s="292"/>
      <c r="D189" s="292"/>
      <c r="E189" s="292"/>
      <c r="F189" s="292"/>
      <c r="G189" s="292"/>
      <c r="H189" s="292"/>
      <c r="I189" s="348"/>
    </row>
    <row r="190" spans="1:9" ht="12.75">
      <c r="A190" s="292"/>
      <c r="B190" s="292"/>
      <c r="C190" s="292"/>
      <c r="D190" s="292"/>
      <c r="E190" s="292"/>
      <c r="F190" s="292"/>
      <c r="G190" s="292"/>
      <c r="H190" s="292"/>
      <c r="I190" s="348"/>
    </row>
    <row r="191" spans="1:9" ht="12.75">
      <c r="A191" s="292"/>
      <c r="B191" s="292"/>
      <c r="C191" s="292"/>
      <c r="D191" s="292"/>
      <c r="E191" s="292"/>
      <c r="F191" s="292"/>
      <c r="G191" s="292"/>
      <c r="H191" s="292"/>
      <c r="I191" s="348"/>
    </row>
    <row r="192" spans="1:9" ht="12.75">
      <c r="A192" s="292"/>
      <c r="B192" s="292"/>
      <c r="C192" s="292"/>
      <c r="D192" s="292"/>
      <c r="E192" s="292"/>
      <c r="F192" s="292"/>
      <c r="G192" s="292"/>
      <c r="H192" s="292"/>
      <c r="I192" s="348"/>
    </row>
  </sheetData>
  <sheetProtection password="94A5" sheet="1" objects="1" scenarios="1"/>
  <mergeCells count="64">
    <mergeCell ref="A111:I111"/>
    <mergeCell ref="A112:I112"/>
    <mergeCell ref="A86:I86"/>
    <mergeCell ref="A87:I87"/>
    <mergeCell ref="A88:I88"/>
    <mergeCell ref="A89:I89"/>
    <mergeCell ref="A90:I90"/>
    <mergeCell ref="A91:I91"/>
    <mergeCell ref="A103:I103"/>
    <mergeCell ref="A104:I104"/>
    <mergeCell ref="A109:I109"/>
    <mergeCell ref="A110:I110"/>
    <mergeCell ref="A101:I101"/>
    <mergeCell ref="A102:I102"/>
    <mergeCell ref="A105:I105"/>
    <mergeCell ref="A106:I106"/>
    <mergeCell ref="A107:I107"/>
    <mergeCell ref="A108:I108"/>
    <mergeCell ref="A98:I98"/>
    <mergeCell ref="A99:I99"/>
    <mergeCell ref="A100:I100"/>
    <mergeCell ref="A85:I85"/>
    <mergeCell ref="A95:I95"/>
    <mergeCell ref="A96:I96"/>
    <mergeCell ref="A92:I92"/>
    <mergeCell ref="A93:I93"/>
    <mergeCell ref="A94:I94"/>
    <mergeCell ref="A97:I97"/>
    <mergeCell ref="A79:C79"/>
    <mergeCell ref="E82:F82"/>
    <mergeCell ref="G82:H82"/>
    <mergeCell ref="G80:H80"/>
    <mergeCell ref="G81:H81"/>
    <mergeCell ref="A82:C82"/>
    <mergeCell ref="G78:H78"/>
    <mergeCell ref="E78:F78"/>
    <mergeCell ref="A53:H53"/>
    <mergeCell ref="A59:H59"/>
    <mergeCell ref="A73:H73"/>
    <mergeCell ref="A69:H69"/>
    <mergeCell ref="A71:H71"/>
    <mergeCell ref="A67:H67"/>
    <mergeCell ref="A49:H49"/>
    <mergeCell ref="A51:H51"/>
    <mergeCell ref="A57:H57"/>
    <mergeCell ref="A65:H65"/>
    <mergeCell ref="A61:H61"/>
    <mergeCell ref="A63:H63"/>
    <mergeCell ref="A45:H45"/>
    <mergeCell ref="A37:H37"/>
    <mergeCell ref="A47:H47"/>
    <mergeCell ref="A41:H41"/>
    <mergeCell ref="A43:H43"/>
    <mergeCell ref="A39:H39"/>
    <mergeCell ref="A35:H35"/>
    <mergeCell ref="C7:I7"/>
    <mergeCell ref="C9:I9"/>
    <mergeCell ref="A21:H21"/>
    <mergeCell ref="A23:H23"/>
    <mergeCell ref="A29:H29"/>
    <mergeCell ref="A31:H31"/>
    <mergeCell ref="A25:H25"/>
    <mergeCell ref="A27:H27"/>
    <mergeCell ref="A33:H33"/>
  </mergeCells>
  <dataValidations count="1">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
      <formula1>"0,0,015%,0,03%"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 xml:space="preserve">&amp;L&amp;6FORMULAR BM ABRECHNUNG OHNE WETTBEWERB 03
&amp;8Seite &amp;P&amp;R&amp;6DVR: Landesgeschäftsstellen   0017035 bis 0017116
DVR: Regionale Geschäftsstellen  0015008 bis 0015954   &amp;10  </oddFooter>
  </headerFooter>
  <drawing r:id="rId4"/>
  <legacyDrawing r:id="rId3"/>
  <oleObjects>
    <oleObject progId="Word.Picture.8" shapeId="1783872" r:id="rId2"/>
  </oleObjects>
</worksheet>
</file>

<file path=xl/worksheets/sheet5.xml><?xml version="1.0" encoding="utf-8"?>
<worksheet xmlns="http://schemas.openxmlformats.org/spreadsheetml/2006/main" xmlns:r="http://schemas.openxmlformats.org/officeDocument/2006/relationships">
  <sheetPr codeName="Gemeinkosten_Nebenkosten"/>
  <dimension ref="A1:N74"/>
  <sheetViews>
    <sheetView showGridLines="0" showRowColHeaders="0" zoomScalePageLayoutView="0" workbookViewId="0" topLeftCell="A1">
      <pane ySplit="10" topLeftCell="BM11" activePane="bottomLeft" state="frozen"/>
      <selection pane="topLeft" activeCell="A1" sqref="A1"/>
      <selection pane="bottomLeft" activeCell="A10" sqref="A10"/>
    </sheetView>
  </sheetViews>
  <sheetFormatPr defaultColWidth="11.421875" defaultRowHeight="12.75"/>
  <cols>
    <col min="1" max="1" width="11.421875" style="42" customWidth="1"/>
    <col min="2" max="2" width="11.28125" style="42" customWidth="1"/>
    <col min="3" max="3" width="1.1484375" style="42" customWidth="1"/>
    <col min="4" max="5" width="11.57421875" style="42" customWidth="1"/>
    <col min="6" max="6" width="11.00390625" style="42" customWidth="1"/>
    <col min="7" max="7" width="0.13671875" style="42" hidden="1" customWidth="1"/>
    <col min="8" max="8" width="15.421875" style="42" customWidth="1"/>
    <col min="9" max="9" width="16.00390625" style="42" customWidth="1"/>
    <col min="10" max="11" width="6.140625" style="42" hidden="1" customWidth="1"/>
    <col min="12" max="12" width="4.00390625" style="42" hidden="1" customWidth="1"/>
    <col min="13" max="16384" width="11.421875" style="42" customWidth="1"/>
  </cols>
  <sheetData>
    <row r="1" spans="1:11" ht="15" customHeight="1" hidden="1">
      <c r="A1" s="46"/>
      <c r="B1" s="46"/>
      <c r="C1" s="46"/>
      <c r="D1" s="46"/>
      <c r="E1" s="46"/>
      <c r="F1" s="46"/>
      <c r="G1" s="46"/>
      <c r="H1" s="46"/>
      <c r="I1" s="46"/>
      <c r="J1" s="46" t="s">
        <v>204</v>
      </c>
      <c r="K1" s="46"/>
    </row>
    <row r="2" spans="1:11" ht="9.75" customHeight="1" hidden="1">
      <c r="A2" s="46"/>
      <c r="B2" s="46"/>
      <c r="C2" s="46"/>
      <c r="D2" s="46"/>
      <c r="E2" s="46"/>
      <c r="F2" s="46"/>
      <c r="G2" s="46"/>
      <c r="H2" s="46"/>
      <c r="I2" s="46"/>
      <c r="J2" s="46">
        <f>VLOOKUP(J1,J21:K986,2,FALSE)</f>
        <v>39</v>
      </c>
      <c r="K2" s="46"/>
    </row>
    <row r="3" spans="1:11" ht="7.5" customHeight="1" hidden="1">
      <c r="A3" s="46"/>
      <c r="B3" s="46"/>
      <c r="C3" s="46"/>
      <c r="D3" s="46"/>
      <c r="E3" s="46"/>
      <c r="F3" s="46"/>
      <c r="G3" s="46"/>
      <c r="H3" s="46"/>
      <c r="I3" s="46"/>
      <c r="J3" s="46"/>
      <c r="K3" s="46"/>
    </row>
    <row r="4" spans="1:11" ht="7.5" customHeight="1" hidden="1">
      <c r="A4" s="46"/>
      <c r="B4" s="46"/>
      <c r="C4" s="46"/>
      <c r="D4" s="46"/>
      <c r="E4" s="194"/>
      <c r="F4" s="46"/>
      <c r="G4" s="46"/>
      <c r="H4" s="46"/>
      <c r="I4" s="46"/>
      <c r="J4" s="46"/>
      <c r="K4" s="46"/>
    </row>
    <row r="5" spans="1:11" ht="7.5" customHeight="1" hidden="1">
      <c r="A5" s="46"/>
      <c r="B5" s="46"/>
      <c r="C5" s="46"/>
      <c r="D5" s="46"/>
      <c r="E5" s="194"/>
      <c r="F5" s="46"/>
      <c r="G5" s="46"/>
      <c r="H5" s="46"/>
      <c r="I5" s="46"/>
      <c r="J5" s="46"/>
      <c r="K5" s="46"/>
    </row>
    <row r="6" spans="1:11" ht="9.75" customHeight="1" hidden="1">
      <c r="A6" s="46"/>
      <c r="B6" s="46"/>
      <c r="C6" s="46"/>
      <c r="D6" s="46"/>
      <c r="E6" s="294"/>
      <c r="F6" s="46"/>
      <c r="G6" s="46"/>
      <c r="H6" s="46"/>
      <c r="I6" s="46"/>
      <c r="J6" s="46"/>
      <c r="K6" s="46"/>
    </row>
    <row r="7" spans="1:14" ht="9.75" customHeight="1" hidden="1">
      <c r="A7" s="195"/>
      <c r="B7" s="83" t="s">
        <v>286</v>
      </c>
      <c r="C7" s="614">
        <f>IF(Bewerber=0,"",Bewerber)</f>
      </c>
      <c r="D7" s="615"/>
      <c r="E7" s="615"/>
      <c r="F7" s="615"/>
      <c r="G7" s="615"/>
      <c r="H7" s="615"/>
      <c r="I7" s="616"/>
      <c r="J7" s="74"/>
      <c r="K7" s="46"/>
      <c r="L7" s="46"/>
      <c r="M7" s="46"/>
      <c r="N7" s="46"/>
    </row>
    <row r="8" spans="1:14" ht="4.5" customHeight="1" hidden="1">
      <c r="A8" s="59"/>
      <c r="B8" s="59"/>
      <c r="C8" s="195"/>
      <c r="D8" s="59"/>
      <c r="E8" s="59"/>
      <c r="F8" s="59"/>
      <c r="G8" s="59"/>
      <c r="H8" s="70"/>
      <c r="I8" s="295"/>
      <c r="J8" s="74"/>
      <c r="K8" s="46"/>
      <c r="L8" s="46"/>
      <c r="M8" s="46"/>
      <c r="N8" s="46"/>
    </row>
    <row r="9" spans="1:14" ht="9.75" customHeight="1" hidden="1">
      <c r="A9" s="195"/>
      <c r="B9" s="83" t="s">
        <v>289</v>
      </c>
      <c r="C9" s="614">
        <f>IF(Massnahme=0,"",Massnahme)</f>
      </c>
      <c r="D9" s="615"/>
      <c r="E9" s="615"/>
      <c r="F9" s="615"/>
      <c r="G9" s="615"/>
      <c r="H9" s="615"/>
      <c r="I9" s="616"/>
      <c r="J9" s="74"/>
      <c r="K9" s="46"/>
      <c r="L9" s="46"/>
      <c r="M9" s="46"/>
      <c r="N9" s="46"/>
    </row>
    <row r="10" spans="1:11" s="201" customFormat="1" ht="26.25" customHeight="1">
      <c r="A10" s="198"/>
      <c r="B10" s="198"/>
      <c r="C10" s="198"/>
      <c r="D10" s="198"/>
      <c r="E10" s="198"/>
      <c r="F10" s="198"/>
      <c r="G10" s="198"/>
      <c r="H10" s="198"/>
      <c r="I10" s="198"/>
      <c r="J10" s="198"/>
      <c r="K10" s="198"/>
    </row>
    <row r="11" spans="1:11" ht="7.5" customHeight="1">
      <c r="A11" s="46"/>
      <c r="B11" s="46"/>
      <c r="C11" s="46"/>
      <c r="D11" s="46"/>
      <c r="E11" s="46"/>
      <c r="F11" s="46"/>
      <c r="G11" s="46"/>
      <c r="H11" s="46"/>
      <c r="I11" s="46"/>
      <c r="J11" s="46"/>
      <c r="K11" s="46"/>
    </row>
    <row r="12" spans="1:11" ht="15" customHeight="1">
      <c r="A12" s="203" t="s">
        <v>131</v>
      </c>
      <c r="B12" s="59"/>
      <c r="C12" s="59"/>
      <c r="D12" s="59"/>
      <c r="E12" s="59"/>
      <c r="F12" s="59"/>
      <c r="G12" s="59"/>
      <c r="H12" s="59"/>
      <c r="I12" s="59"/>
      <c r="J12" s="46">
        <f>COLUMN()</f>
        <v>10</v>
      </c>
      <c r="K12" s="46"/>
    </row>
    <row r="13" spans="1:11" ht="12" customHeight="1">
      <c r="A13" s="59"/>
      <c r="B13" s="59"/>
      <c r="C13" s="59"/>
      <c r="D13" s="59"/>
      <c r="E13" s="59"/>
      <c r="F13" s="59"/>
      <c r="G13" s="59"/>
      <c r="H13" s="59"/>
      <c r="I13" s="59"/>
      <c r="J13" s="46"/>
      <c r="K13" s="46"/>
    </row>
    <row r="14" spans="1:11" ht="13.5" customHeight="1">
      <c r="A14" s="350" t="s">
        <v>132</v>
      </c>
      <c r="B14" s="351"/>
      <c r="C14" s="351"/>
      <c r="D14" s="351"/>
      <c r="E14" s="352"/>
      <c r="F14" s="352"/>
      <c r="G14" s="352"/>
      <c r="H14" s="353"/>
      <c r="I14" s="354"/>
      <c r="J14" s="46"/>
      <c r="K14" s="46"/>
    </row>
    <row r="15" spans="1:11" ht="12" customHeight="1">
      <c r="A15" s="59"/>
      <c r="B15" s="59"/>
      <c r="C15" s="59"/>
      <c r="D15" s="59"/>
      <c r="E15" s="59"/>
      <c r="F15" s="59"/>
      <c r="G15" s="59"/>
      <c r="H15" s="59"/>
      <c r="I15" s="59"/>
      <c r="J15" s="46"/>
      <c r="K15" s="46"/>
    </row>
    <row r="16" spans="1:11" ht="17.25" customHeight="1">
      <c r="A16" s="59"/>
      <c r="B16" s="59"/>
      <c r="C16" s="59"/>
      <c r="D16" s="59"/>
      <c r="E16" s="59"/>
      <c r="F16" s="59"/>
      <c r="G16" s="59"/>
      <c r="H16" s="59"/>
      <c r="I16" s="59"/>
      <c r="J16" s="46"/>
      <c r="K16" s="46"/>
    </row>
    <row r="17" spans="1:11" ht="15" customHeight="1">
      <c r="A17" s="59"/>
      <c r="B17" s="59"/>
      <c r="C17" s="59"/>
      <c r="D17" s="59"/>
      <c r="E17" s="59"/>
      <c r="F17" s="59"/>
      <c r="G17" s="59"/>
      <c r="H17" s="59"/>
      <c r="I17" s="59"/>
      <c r="J17" s="46"/>
      <c r="K17" s="46"/>
    </row>
    <row r="18" spans="1:11" ht="15">
      <c r="A18" s="203" t="s">
        <v>267</v>
      </c>
      <c r="B18" s="59"/>
      <c r="C18" s="59"/>
      <c r="D18" s="59"/>
      <c r="E18" s="59"/>
      <c r="F18" s="59"/>
      <c r="G18" s="59"/>
      <c r="H18" s="59"/>
      <c r="I18" s="59"/>
      <c r="J18" s="46"/>
      <c r="K18" s="46"/>
    </row>
    <row r="19" spans="1:11" ht="14.25" customHeight="1">
      <c r="A19" s="59"/>
      <c r="B19" s="59"/>
      <c r="C19" s="59"/>
      <c r="D19" s="59"/>
      <c r="E19" s="59"/>
      <c r="F19" s="59"/>
      <c r="G19" s="59"/>
      <c r="H19" s="59"/>
      <c r="I19" s="59"/>
      <c r="J19" s="46"/>
      <c r="K19" s="46"/>
    </row>
    <row r="20" spans="1:9" ht="19.5" customHeight="1">
      <c r="A20" s="355" t="s">
        <v>226</v>
      </c>
      <c r="B20" s="356"/>
      <c r="C20" s="356"/>
      <c r="D20" s="356"/>
      <c r="E20" s="356" t="s">
        <v>182</v>
      </c>
      <c r="F20" s="356"/>
      <c r="G20" s="356"/>
      <c r="H20" s="356"/>
      <c r="I20" s="357"/>
    </row>
    <row r="21" spans="1:11" ht="12.75">
      <c r="A21" s="358" t="s">
        <v>173</v>
      </c>
      <c r="B21" s="305"/>
      <c r="C21" s="305"/>
      <c r="D21" s="359"/>
      <c r="E21" s="359"/>
      <c r="F21" s="360"/>
      <c r="G21" s="361"/>
      <c r="H21" s="362" t="s">
        <v>304</v>
      </c>
      <c r="I21" s="506">
        <f>ROUND(SUM(I22:I23),2)</f>
        <v>0</v>
      </c>
      <c r="J21" s="46" t="s">
        <v>201</v>
      </c>
      <c r="K21" s="46">
        <f>ROW(J22)</f>
        <v>22</v>
      </c>
    </row>
    <row r="22" spans="1:11" ht="12.75">
      <c r="A22" s="657"/>
      <c r="B22" s="630"/>
      <c r="C22" s="630"/>
      <c r="D22" s="630"/>
      <c r="E22" s="630"/>
      <c r="F22" s="630"/>
      <c r="G22" s="631"/>
      <c r="H22" s="631"/>
      <c r="I22" s="270"/>
      <c r="J22" s="46">
        <v>1</v>
      </c>
      <c r="K22" s="46"/>
    </row>
    <row r="23" spans="1:11" ht="15" customHeight="1" hidden="1">
      <c r="A23" s="363"/>
      <c r="B23" s="215"/>
      <c r="C23" s="215"/>
      <c r="D23" s="364"/>
      <c r="E23" s="364"/>
      <c r="F23" s="364"/>
      <c r="G23" s="215"/>
      <c r="H23" s="364"/>
      <c r="I23" s="365"/>
      <c r="J23" s="46">
        <v>999</v>
      </c>
      <c r="K23" s="46"/>
    </row>
    <row r="24" spans="1:11" ht="12.75">
      <c r="A24" s="358" t="s">
        <v>175</v>
      </c>
      <c r="B24" s="305"/>
      <c r="C24" s="305"/>
      <c r="D24" s="359"/>
      <c r="E24" s="359"/>
      <c r="F24" s="360"/>
      <c r="G24" s="361"/>
      <c r="H24" s="362" t="s">
        <v>304</v>
      </c>
      <c r="I24" s="506">
        <f>ROUND(SUM(I25:I26),2)</f>
        <v>0</v>
      </c>
      <c r="J24" s="46" t="s">
        <v>202</v>
      </c>
      <c r="K24" s="46">
        <f>ROW(J25)</f>
        <v>25</v>
      </c>
    </row>
    <row r="25" spans="1:11" ht="12.75">
      <c r="A25" s="657"/>
      <c r="B25" s="630"/>
      <c r="C25" s="630"/>
      <c r="D25" s="630"/>
      <c r="E25" s="630"/>
      <c r="F25" s="630"/>
      <c r="G25" s="631"/>
      <c r="H25" s="631"/>
      <c r="I25" s="270"/>
      <c r="J25" s="46">
        <v>1</v>
      </c>
      <c r="K25" s="46"/>
    </row>
    <row r="26" spans="1:11" ht="13.5" customHeight="1" hidden="1">
      <c r="A26" s="366"/>
      <c r="B26" s="367"/>
      <c r="C26" s="367"/>
      <c r="D26" s="368"/>
      <c r="E26" s="368"/>
      <c r="F26" s="369"/>
      <c r="G26" s="367"/>
      <c r="H26" s="367"/>
      <c r="I26" s="365"/>
      <c r="J26" s="46">
        <v>999</v>
      </c>
      <c r="K26" s="46"/>
    </row>
    <row r="27" spans="1:11" ht="12.75" hidden="1">
      <c r="A27" s="370"/>
      <c r="B27" s="264"/>
      <c r="C27" s="264"/>
      <c r="D27" s="371"/>
      <c r="E27" s="371"/>
      <c r="F27" s="372"/>
      <c r="G27" s="264"/>
      <c r="H27" s="264"/>
      <c r="I27" s="373"/>
      <c r="J27" s="46"/>
      <c r="K27" s="46"/>
    </row>
    <row r="28" spans="1:11" ht="13.5" customHeight="1">
      <c r="A28" s="358" t="s">
        <v>469</v>
      </c>
      <c r="B28" s="305"/>
      <c r="C28" s="305"/>
      <c r="D28" s="374"/>
      <c r="E28" s="374"/>
      <c r="F28" s="375"/>
      <c r="G28" s="361"/>
      <c r="H28" s="362" t="s">
        <v>304</v>
      </c>
      <c r="I28" s="506">
        <f>ROUND(SUM(I29:I30),2)</f>
        <v>0</v>
      </c>
      <c r="J28" s="46" t="s">
        <v>203</v>
      </c>
      <c r="K28" s="46">
        <f>ROW(J29)</f>
        <v>29</v>
      </c>
    </row>
    <row r="29" spans="1:11" ht="13.5" thickBot="1">
      <c r="A29" s="659"/>
      <c r="B29" s="630"/>
      <c r="C29" s="630"/>
      <c r="D29" s="630"/>
      <c r="E29" s="630"/>
      <c r="F29" s="630"/>
      <c r="G29" s="631"/>
      <c r="H29" s="631"/>
      <c r="I29" s="312"/>
      <c r="J29" s="46">
        <v>1</v>
      </c>
      <c r="K29" s="46"/>
    </row>
    <row r="30" spans="1:11" ht="10.5" customHeight="1" hidden="1">
      <c r="A30" s="376"/>
      <c r="B30" s="260"/>
      <c r="C30" s="260"/>
      <c r="D30" s="377"/>
      <c r="E30" s="377"/>
      <c r="F30" s="378"/>
      <c r="G30" s="379"/>
      <c r="H30" s="380"/>
      <c r="I30" s="381"/>
      <c r="J30" s="46">
        <v>999</v>
      </c>
      <c r="K30" s="46"/>
    </row>
    <row r="31" spans="1:11" ht="13.5" hidden="1" thickBot="1">
      <c r="A31" s="382"/>
      <c r="B31" s="383"/>
      <c r="C31" s="383"/>
      <c r="D31" s="384"/>
      <c r="E31" s="384"/>
      <c r="F31" s="385"/>
      <c r="G31" s="386"/>
      <c r="H31" s="380"/>
      <c r="I31" s="387"/>
      <c r="J31" s="46"/>
      <c r="K31" s="46"/>
    </row>
    <row r="32" spans="1:9" ht="13.5" thickBot="1">
      <c r="A32" s="388"/>
      <c r="B32" s="388"/>
      <c r="C32" s="388"/>
      <c r="D32" s="388"/>
      <c r="E32" s="389"/>
      <c r="F32" s="390"/>
      <c r="G32" s="390"/>
      <c r="H32" s="391" t="s">
        <v>310</v>
      </c>
      <c r="I32" s="507">
        <f>I21+I24+I28</f>
        <v>0</v>
      </c>
    </row>
    <row r="33" spans="1:9" ht="12.75" customHeight="1">
      <c r="A33" s="68"/>
      <c r="B33" s="68"/>
      <c r="C33" s="68"/>
      <c r="D33" s="68"/>
      <c r="E33" s="68"/>
      <c r="F33" s="68"/>
      <c r="G33" s="68"/>
      <c r="H33" s="68"/>
      <c r="I33" s="68"/>
    </row>
    <row r="34" spans="1:9" ht="12.75" customHeight="1">
      <c r="A34" s="68"/>
      <c r="B34" s="68"/>
      <c r="C34" s="68"/>
      <c r="D34" s="68"/>
      <c r="E34" s="68"/>
      <c r="F34" s="68"/>
      <c r="G34" s="68"/>
      <c r="H34" s="68"/>
      <c r="I34" s="68"/>
    </row>
    <row r="35" spans="1:11" ht="15">
      <c r="A35" s="203" t="s">
        <v>470</v>
      </c>
      <c r="B35" s="59"/>
      <c r="C35" s="59"/>
      <c r="D35" s="59"/>
      <c r="E35" s="59"/>
      <c r="F35" s="59"/>
      <c r="G35" s="59"/>
      <c r="H35" s="59"/>
      <c r="I35" s="59"/>
      <c r="J35" s="46"/>
      <c r="K35" s="46"/>
    </row>
    <row r="36" spans="1:11" ht="14.25" customHeight="1">
      <c r="A36" s="59"/>
      <c r="B36" s="59"/>
      <c r="C36" s="59"/>
      <c r="D36" s="59"/>
      <c r="E36" s="59"/>
      <c r="F36" s="59"/>
      <c r="G36" s="59"/>
      <c r="H36" s="59"/>
      <c r="I36" s="59"/>
      <c r="J36" s="46"/>
      <c r="K36" s="46"/>
    </row>
    <row r="37" spans="1:9" ht="19.5" customHeight="1">
      <c r="A37" s="355"/>
      <c r="B37" s="356"/>
      <c r="C37" s="356"/>
      <c r="D37" s="356"/>
      <c r="E37" s="356" t="s">
        <v>182</v>
      </c>
      <c r="F37" s="356"/>
      <c r="G37" s="356"/>
      <c r="H37" s="356"/>
      <c r="I37" s="357"/>
    </row>
    <row r="38" spans="1:11" ht="13.5" customHeight="1">
      <c r="A38" s="358" t="s">
        <v>474</v>
      </c>
      <c r="B38" s="305"/>
      <c r="C38" s="305"/>
      <c r="D38" s="359"/>
      <c r="E38" s="359"/>
      <c r="F38" s="360"/>
      <c r="G38" s="361"/>
      <c r="H38" s="362" t="s">
        <v>304</v>
      </c>
      <c r="I38" s="506">
        <f>ROUND(SUM(I39:I41),2)</f>
        <v>0</v>
      </c>
      <c r="J38" s="46" t="s">
        <v>204</v>
      </c>
      <c r="K38" s="46">
        <f>ROW(J39)</f>
        <v>39</v>
      </c>
    </row>
    <row r="39" spans="1:11" ht="13.5" customHeight="1" thickBot="1">
      <c r="A39" s="657"/>
      <c r="B39" s="630"/>
      <c r="C39" s="630"/>
      <c r="D39" s="630"/>
      <c r="E39" s="630"/>
      <c r="F39" s="630"/>
      <c r="G39" s="631"/>
      <c r="H39" s="631"/>
      <c r="I39" s="270"/>
      <c r="J39" s="46">
        <v>1</v>
      </c>
      <c r="K39" s="46"/>
    </row>
    <row r="40" spans="1:11" ht="15" customHeight="1" hidden="1">
      <c r="A40" s="363"/>
      <c r="B40" s="215"/>
      <c r="C40" s="215"/>
      <c r="D40" s="364"/>
      <c r="E40" s="364"/>
      <c r="F40" s="364"/>
      <c r="G40" s="215"/>
      <c r="H40" s="364"/>
      <c r="I40" s="365"/>
      <c r="J40" s="46">
        <v>999</v>
      </c>
      <c r="K40" s="46"/>
    </row>
    <row r="41" spans="1:11" ht="10.5" customHeight="1" hidden="1">
      <c r="A41" s="376"/>
      <c r="B41" s="260"/>
      <c r="C41" s="260"/>
      <c r="D41" s="377"/>
      <c r="E41" s="377"/>
      <c r="F41" s="378"/>
      <c r="G41" s="379"/>
      <c r="H41" s="380"/>
      <c r="I41" s="381"/>
      <c r="J41" s="46">
        <v>999</v>
      </c>
      <c r="K41" s="46"/>
    </row>
    <row r="42" spans="1:11" ht="13.5" hidden="1" thickBot="1">
      <c r="A42" s="382"/>
      <c r="B42" s="383"/>
      <c r="C42" s="383"/>
      <c r="D42" s="384"/>
      <c r="E42" s="384"/>
      <c r="F42" s="385"/>
      <c r="G42" s="386"/>
      <c r="H42" s="380"/>
      <c r="I42" s="387"/>
      <c r="J42" s="46"/>
      <c r="K42" s="46"/>
    </row>
    <row r="43" spans="1:9" ht="13.5" thickBot="1">
      <c r="A43" s="388"/>
      <c r="B43" s="388"/>
      <c r="C43" s="388"/>
      <c r="D43" s="388"/>
      <c r="E43" s="389"/>
      <c r="F43" s="390"/>
      <c r="G43" s="390"/>
      <c r="H43" s="391" t="s">
        <v>471</v>
      </c>
      <c r="I43" s="507">
        <f>I38</f>
        <v>0</v>
      </c>
    </row>
    <row r="44" spans="1:9" ht="12.75">
      <c r="A44" s="68"/>
      <c r="B44" s="68"/>
      <c r="C44" s="68"/>
      <c r="D44" s="68"/>
      <c r="E44" s="68"/>
      <c r="F44" s="68"/>
      <c r="G44" s="68"/>
      <c r="H44" s="68"/>
      <c r="I44" s="68"/>
    </row>
    <row r="45" spans="1:9" ht="12.75">
      <c r="A45" s="68"/>
      <c r="B45" s="68"/>
      <c r="C45" s="68"/>
      <c r="D45" s="68"/>
      <c r="E45" s="68"/>
      <c r="F45" s="68"/>
      <c r="G45" s="68"/>
      <c r="H45" s="68"/>
      <c r="I45" s="68"/>
    </row>
    <row r="46" ht="11.25" customHeight="1"/>
    <row r="47" spans="1:9" ht="12.75">
      <c r="A47" s="58" t="s">
        <v>290</v>
      </c>
      <c r="B47" s="59"/>
      <c r="C47" s="59"/>
      <c r="D47" s="59"/>
      <c r="E47" s="59"/>
      <c r="F47" s="59"/>
      <c r="G47" s="59"/>
      <c r="H47" s="59"/>
      <c r="I47" s="59"/>
    </row>
    <row r="48" spans="1:9" ht="12.75">
      <c r="A48" s="660" t="s">
        <v>299</v>
      </c>
      <c r="B48" s="660"/>
      <c r="C48" s="660"/>
      <c r="D48" s="660"/>
      <c r="E48" s="660"/>
      <c r="F48" s="660"/>
      <c r="G48" s="660"/>
      <c r="H48" s="660"/>
      <c r="I48" s="660"/>
    </row>
    <row r="49" spans="1:9" ht="12.75">
      <c r="A49" s="658"/>
      <c r="B49" s="658"/>
      <c r="C49" s="658"/>
      <c r="D49" s="658"/>
      <c r="E49" s="658"/>
      <c r="F49" s="658"/>
      <c r="G49" s="658"/>
      <c r="H49" s="658"/>
      <c r="I49" s="658"/>
    </row>
    <row r="50" spans="1:9" ht="12.75">
      <c r="A50" s="658"/>
      <c r="B50" s="658"/>
      <c r="C50" s="658"/>
      <c r="D50" s="658"/>
      <c r="E50" s="658"/>
      <c r="F50" s="658"/>
      <c r="G50" s="658"/>
      <c r="H50" s="658"/>
      <c r="I50" s="658"/>
    </row>
    <row r="51" spans="1:9" ht="12.75">
      <c r="A51" s="658"/>
      <c r="B51" s="658"/>
      <c r="C51" s="658"/>
      <c r="D51" s="658"/>
      <c r="E51" s="658"/>
      <c r="F51" s="658"/>
      <c r="G51" s="658"/>
      <c r="H51" s="658"/>
      <c r="I51" s="658"/>
    </row>
    <row r="52" spans="1:9" ht="12.75">
      <c r="A52" s="658"/>
      <c r="B52" s="658"/>
      <c r="C52" s="658"/>
      <c r="D52" s="658"/>
      <c r="E52" s="658"/>
      <c r="F52" s="658"/>
      <c r="G52" s="658"/>
      <c r="H52" s="658"/>
      <c r="I52" s="658"/>
    </row>
    <row r="53" spans="1:9" ht="12.75">
      <c r="A53" s="658"/>
      <c r="B53" s="658"/>
      <c r="C53" s="658"/>
      <c r="D53" s="658"/>
      <c r="E53" s="658"/>
      <c r="F53" s="658"/>
      <c r="G53" s="658"/>
      <c r="H53" s="658"/>
      <c r="I53" s="658"/>
    </row>
    <row r="54" spans="1:9" ht="12.75">
      <c r="A54" s="658"/>
      <c r="B54" s="658"/>
      <c r="C54" s="658"/>
      <c r="D54" s="658"/>
      <c r="E54" s="658"/>
      <c r="F54" s="658"/>
      <c r="G54" s="658"/>
      <c r="H54" s="658"/>
      <c r="I54" s="658"/>
    </row>
    <row r="55" spans="1:9" ht="12.75">
      <c r="A55" s="658"/>
      <c r="B55" s="658"/>
      <c r="C55" s="658"/>
      <c r="D55" s="658"/>
      <c r="E55" s="658"/>
      <c r="F55" s="658"/>
      <c r="G55" s="658"/>
      <c r="H55" s="658"/>
      <c r="I55" s="658"/>
    </row>
    <row r="56" spans="1:9" ht="12.75">
      <c r="A56" s="658"/>
      <c r="B56" s="658"/>
      <c r="C56" s="658"/>
      <c r="D56" s="658"/>
      <c r="E56" s="658"/>
      <c r="F56" s="658"/>
      <c r="G56" s="658"/>
      <c r="H56" s="658"/>
      <c r="I56" s="658"/>
    </row>
    <row r="57" spans="1:9" ht="12.75">
      <c r="A57" s="658"/>
      <c r="B57" s="658"/>
      <c r="C57" s="658"/>
      <c r="D57" s="658"/>
      <c r="E57" s="658"/>
      <c r="F57" s="658"/>
      <c r="G57" s="658"/>
      <c r="H57" s="658"/>
      <c r="I57" s="658"/>
    </row>
    <row r="58" spans="1:9" ht="12.75">
      <c r="A58" s="658"/>
      <c r="B58" s="658"/>
      <c r="C58" s="658"/>
      <c r="D58" s="658"/>
      <c r="E58" s="658"/>
      <c r="F58" s="658"/>
      <c r="G58" s="658"/>
      <c r="H58" s="658"/>
      <c r="I58" s="658"/>
    </row>
    <row r="59" spans="1:9" ht="12.75">
      <c r="A59" s="658"/>
      <c r="B59" s="658"/>
      <c r="C59" s="658"/>
      <c r="D59" s="658"/>
      <c r="E59" s="658"/>
      <c r="F59" s="658"/>
      <c r="G59" s="658"/>
      <c r="H59" s="658"/>
      <c r="I59" s="658"/>
    </row>
    <row r="60" spans="1:9" ht="12.75">
      <c r="A60" s="658"/>
      <c r="B60" s="658"/>
      <c r="C60" s="658"/>
      <c r="D60" s="658"/>
      <c r="E60" s="658"/>
      <c r="F60" s="658"/>
      <c r="G60" s="658"/>
      <c r="H60" s="658"/>
      <c r="I60" s="658"/>
    </row>
    <row r="61" spans="1:9" ht="12.75">
      <c r="A61" s="658"/>
      <c r="B61" s="658"/>
      <c r="C61" s="658"/>
      <c r="D61" s="658"/>
      <c r="E61" s="658"/>
      <c r="F61" s="658"/>
      <c r="G61" s="658"/>
      <c r="H61" s="658"/>
      <c r="I61" s="658"/>
    </row>
    <row r="62" spans="1:9" ht="12.75">
      <c r="A62" s="658"/>
      <c r="B62" s="658"/>
      <c r="C62" s="658"/>
      <c r="D62" s="658"/>
      <c r="E62" s="658"/>
      <c r="F62" s="658"/>
      <c r="G62" s="658"/>
      <c r="H62" s="658"/>
      <c r="I62" s="658"/>
    </row>
    <row r="63" spans="1:9" ht="12.75">
      <c r="A63" s="658"/>
      <c r="B63" s="658"/>
      <c r="C63" s="658"/>
      <c r="D63" s="658"/>
      <c r="E63" s="658"/>
      <c r="F63" s="658"/>
      <c r="G63" s="658"/>
      <c r="H63" s="658"/>
      <c r="I63" s="658"/>
    </row>
    <row r="64" spans="1:9" ht="12.75">
      <c r="A64" s="658"/>
      <c r="B64" s="658"/>
      <c r="C64" s="658"/>
      <c r="D64" s="658"/>
      <c r="E64" s="658"/>
      <c r="F64" s="658"/>
      <c r="G64" s="658"/>
      <c r="H64" s="658"/>
      <c r="I64" s="658"/>
    </row>
    <row r="65" spans="1:9" ht="12.75">
      <c r="A65" s="658"/>
      <c r="B65" s="658"/>
      <c r="C65" s="658"/>
      <c r="D65" s="658"/>
      <c r="E65" s="658"/>
      <c r="F65" s="658"/>
      <c r="G65" s="658"/>
      <c r="H65" s="658"/>
      <c r="I65" s="658"/>
    </row>
    <row r="66" spans="1:9" ht="12.75">
      <c r="A66" s="658"/>
      <c r="B66" s="658"/>
      <c r="C66" s="658"/>
      <c r="D66" s="658"/>
      <c r="E66" s="658"/>
      <c r="F66" s="658"/>
      <c r="G66" s="658"/>
      <c r="H66" s="658"/>
      <c r="I66" s="658"/>
    </row>
    <row r="67" spans="1:9" ht="12.75">
      <c r="A67" s="658"/>
      <c r="B67" s="658"/>
      <c r="C67" s="658"/>
      <c r="D67" s="658"/>
      <c r="E67" s="658"/>
      <c r="F67" s="658"/>
      <c r="G67" s="658"/>
      <c r="H67" s="658"/>
      <c r="I67" s="658"/>
    </row>
    <row r="68" spans="1:9" ht="12.75">
      <c r="A68" s="658"/>
      <c r="B68" s="658"/>
      <c r="C68" s="658"/>
      <c r="D68" s="658"/>
      <c r="E68" s="658"/>
      <c r="F68" s="658"/>
      <c r="G68" s="658"/>
      <c r="H68" s="658"/>
      <c r="I68" s="658"/>
    </row>
    <row r="69" spans="1:9" ht="12.75">
      <c r="A69" s="658"/>
      <c r="B69" s="658"/>
      <c r="C69" s="658"/>
      <c r="D69" s="658"/>
      <c r="E69" s="658"/>
      <c r="F69" s="658"/>
      <c r="G69" s="658"/>
      <c r="H69" s="658"/>
      <c r="I69" s="658"/>
    </row>
    <row r="70" spans="1:9" ht="12.75">
      <c r="A70" s="658"/>
      <c r="B70" s="658"/>
      <c r="C70" s="658"/>
      <c r="D70" s="658"/>
      <c r="E70" s="658"/>
      <c r="F70" s="658"/>
      <c r="G70" s="658"/>
      <c r="H70" s="658"/>
      <c r="I70" s="658"/>
    </row>
    <row r="71" spans="1:9" ht="12.75">
      <c r="A71" s="658"/>
      <c r="B71" s="658"/>
      <c r="C71" s="658"/>
      <c r="D71" s="658"/>
      <c r="E71" s="658"/>
      <c r="F71" s="658"/>
      <c r="G71" s="658"/>
      <c r="H71" s="658"/>
      <c r="I71" s="658"/>
    </row>
    <row r="72" spans="1:9" ht="12.75">
      <c r="A72" s="658"/>
      <c r="B72" s="658"/>
      <c r="C72" s="658"/>
      <c r="D72" s="658"/>
      <c r="E72" s="658"/>
      <c r="F72" s="658"/>
      <c r="G72" s="658"/>
      <c r="H72" s="658"/>
      <c r="I72" s="658"/>
    </row>
    <row r="73" spans="1:9" ht="12.75">
      <c r="A73" s="658"/>
      <c r="B73" s="658"/>
      <c r="C73" s="658"/>
      <c r="D73" s="658"/>
      <c r="E73" s="658"/>
      <c r="F73" s="658"/>
      <c r="G73" s="658"/>
      <c r="H73" s="658"/>
      <c r="I73" s="658"/>
    </row>
    <row r="74" spans="1:9" ht="12.75">
      <c r="A74" s="658"/>
      <c r="B74" s="658"/>
      <c r="C74" s="658"/>
      <c r="D74" s="658"/>
      <c r="E74" s="658"/>
      <c r="F74" s="658"/>
      <c r="G74" s="658"/>
      <c r="H74" s="658"/>
      <c r="I74" s="658"/>
    </row>
  </sheetData>
  <sheetProtection password="94A5" sheet="1" objects="1" scenarios="1"/>
  <mergeCells count="33">
    <mergeCell ref="A74:I74"/>
    <mergeCell ref="A67:I67"/>
    <mergeCell ref="A68:I68"/>
    <mergeCell ref="A69:I69"/>
    <mergeCell ref="A70:I70"/>
    <mergeCell ref="A71:I71"/>
    <mergeCell ref="A72:I72"/>
    <mergeCell ref="A73:I73"/>
    <mergeCell ref="A66:I66"/>
    <mergeCell ref="A60:I60"/>
    <mergeCell ref="A52:I52"/>
    <mergeCell ref="A53:I53"/>
    <mergeCell ref="A54:I54"/>
    <mergeCell ref="A59:I59"/>
    <mergeCell ref="A55:I55"/>
    <mergeCell ref="A56:I56"/>
    <mergeCell ref="A57:I57"/>
    <mergeCell ref="A49:I49"/>
    <mergeCell ref="A50:I50"/>
    <mergeCell ref="A51:I51"/>
    <mergeCell ref="A64:I64"/>
    <mergeCell ref="A58:I58"/>
    <mergeCell ref="A63:I63"/>
    <mergeCell ref="C7:I7"/>
    <mergeCell ref="C9:I9"/>
    <mergeCell ref="A22:H22"/>
    <mergeCell ref="A65:I65"/>
    <mergeCell ref="A61:I61"/>
    <mergeCell ref="A62:I62"/>
    <mergeCell ref="A39:H39"/>
    <mergeCell ref="A25:H25"/>
    <mergeCell ref="A29:H29"/>
    <mergeCell ref="A48:I48"/>
  </mergeCells>
  <printOptions/>
  <pageMargins left="0.5905511811023623" right="0.5905511811023623" top="0.7874015748031497" bottom="0.7874015748031497" header="0.5118110236220472" footer="0.5118110236220472"/>
  <pageSetup horizontalDpi="600" verticalDpi="600" orientation="portrait" paperSize="9" r:id="rId4"/>
  <headerFooter alignWithMargins="0">
    <oddFooter xml:space="preserve">&amp;L&amp;6FORMULAR BM ABRECHNUNG OHNE WETTBEWERB 03
&amp;8Seite &amp;P&amp;R&amp;6DVR: Landesgeschäftsstellen   0017035 bis 0017116
DVR: Regionale Geschäftsstellen  0015008 bis 0015954   &amp;10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Zeitplan1"/>
  <dimension ref="A1:IU24"/>
  <sheetViews>
    <sheetView showGridLines="0" showRowColHeaders="0" zoomScalePageLayoutView="0" workbookViewId="0" topLeftCell="A1">
      <pane ySplit="10" topLeftCell="BM11" activePane="bottomLeft" state="frozen"/>
      <selection pane="topLeft" activeCell="A1" sqref="A1"/>
      <selection pane="bottomLeft" activeCell="B10" sqref="B10"/>
    </sheetView>
  </sheetViews>
  <sheetFormatPr defaultColWidth="11.421875" defaultRowHeight="12.75" customHeight="1"/>
  <cols>
    <col min="1" max="1" width="0.13671875" style="180" customWidth="1"/>
    <col min="2" max="2" width="1.421875" style="82" customWidth="1"/>
    <col min="3" max="3" width="10.7109375" style="82" customWidth="1"/>
    <col min="4" max="4" width="10.57421875" style="181" customWidth="1"/>
    <col min="5" max="5" width="15.421875" style="82" customWidth="1"/>
    <col min="6" max="7" width="8.28125" style="82" customWidth="1"/>
    <col min="8" max="8" width="16.140625" style="82" customWidth="1"/>
    <col min="9" max="9" width="13.8515625" style="82" customWidth="1" collapsed="1"/>
    <col min="10" max="10" width="3.28125" style="82" customWidth="1"/>
    <col min="11" max="11" width="0.85546875" style="82" hidden="1" customWidth="1"/>
    <col min="12" max="12" width="1.421875" style="42" customWidth="1"/>
    <col min="13" max="13" width="4.7109375" style="183" customWidth="1"/>
    <col min="14" max="14" width="6.00390625" style="82" hidden="1" customWidth="1" collapsed="1"/>
    <col min="15" max="15" width="5.28125" style="82" hidden="1" customWidth="1" collapsed="1"/>
    <col min="16" max="16" width="7.00390625" style="82" customWidth="1" collapsed="1"/>
    <col min="17" max="17" width="7.7109375" style="82" customWidth="1" collapsed="1"/>
    <col min="18" max="18" width="10.00390625" style="82" customWidth="1"/>
    <col min="19" max="19" width="5.7109375" style="82" customWidth="1"/>
    <col min="20" max="26" width="4.7109375" style="82" customWidth="1"/>
    <col min="27" max="254" width="11.421875" style="82" customWidth="1"/>
    <col min="255" max="255" width="11.421875" style="42" customWidth="1"/>
    <col min="256" max="16384" width="11.421875" style="82" customWidth="1"/>
  </cols>
  <sheetData>
    <row r="1" spans="1:15" ht="12.75" customHeight="1" hidden="1">
      <c r="A1" s="46"/>
      <c r="B1" s="46"/>
      <c r="C1" s="46"/>
      <c r="D1" s="46"/>
      <c r="E1" s="46"/>
      <c r="F1" s="46"/>
      <c r="G1" s="46"/>
      <c r="H1" s="46"/>
      <c r="I1" s="42"/>
      <c r="J1" s="46"/>
      <c r="K1" s="46"/>
      <c r="L1" s="46"/>
      <c r="M1" s="46"/>
      <c r="N1" s="42" t="s">
        <v>201</v>
      </c>
      <c r="O1" s="42"/>
    </row>
    <row r="2" spans="1:15" ht="12.75" customHeight="1" hidden="1">
      <c r="A2" s="46"/>
      <c r="B2" s="46"/>
      <c r="C2" s="46"/>
      <c r="D2" s="46"/>
      <c r="E2" s="46"/>
      <c r="F2" s="193"/>
      <c r="G2" s="194"/>
      <c r="H2" s="193"/>
      <c r="I2" s="42"/>
      <c r="J2" s="294"/>
      <c r="K2" s="46"/>
      <c r="L2" s="46"/>
      <c r="M2" s="46"/>
      <c r="N2" s="42" t="e">
        <f>VLOOKUP(N1,N16:O949,2,FALSE)</f>
        <v>#N/A</v>
      </c>
      <c r="O2" s="42"/>
    </row>
    <row r="3" spans="1:15" ht="12.75" customHeight="1" hidden="1">
      <c r="A3" s="46"/>
      <c r="B3" s="46"/>
      <c r="C3" s="46"/>
      <c r="D3" s="46"/>
      <c r="E3" s="46"/>
      <c r="F3" s="193"/>
      <c r="G3" s="194"/>
      <c r="H3" s="193"/>
      <c r="I3" s="42"/>
      <c r="J3" s="294"/>
      <c r="K3" s="46"/>
      <c r="L3" s="46"/>
      <c r="M3" s="46"/>
      <c r="N3" s="42"/>
      <c r="O3" s="42"/>
    </row>
    <row r="4" spans="1:15" ht="12.75" customHeight="1" hidden="1">
      <c r="A4" s="46"/>
      <c r="B4" s="46"/>
      <c r="C4" s="46"/>
      <c r="D4" s="46"/>
      <c r="E4" s="392"/>
      <c r="F4" s="46"/>
      <c r="G4" s="46"/>
      <c r="H4" s="46"/>
      <c r="I4" s="42"/>
      <c r="J4" s="46"/>
      <c r="K4" s="46"/>
      <c r="L4" s="46"/>
      <c r="M4" s="46"/>
      <c r="N4" s="42"/>
      <c r="O4" s="42"/>
    </row>
    <row r="5" spans="1:16" ht="9.75" customHeight="1" hidden="1">
      <c r="A5" s="195"/>
      <c r="B5" s="46"/>
      <c r="C5" s="83"/>
      <c r="D5" s="393"/>
      <c r="E5" s="42"/>
      <c r="F5" s="42"/>
      <c r="G5" s="42"/>
      <c r="H5" s="42"/>
      <c r="I5" s="42"/>
      <c r="J5" s="42"/>
      <c r="K5" s="42"/>
      <c r="M5" s="394"/>
      <c r="N5" s="395"/>
      <c r="O5" s="396"/>
      <c r="P5" s="397"/>
    </row>
    <row r="6" spans="1:16" ht="4.5" customHeight="1" hidden="1">
      <c r="A6" s="46"/>
      <c r="B6" s="46"/>
      <c r="C6" s="46"/>
      <c r="D6" s="46"/>
      <c r="E6" s="44"/>
      <c r="F6" s="44"/>
      <c r="G6" s="44"/>
      <c r="H6" s="44"/>
      <c r="I6" s="66"/>
      <c r="J6" s="44"/>
      <c r="K6" s="44"/>
      <c r="L6" s="44"/>
      <c r="M6" s="44"/>
      <c r="N6" s="66"/>
      <c r="O6" s="66"/>
      <c r="P6" s="397"/>
    </row>
    <row r="7" spans="1:16" ht="9.75" customHeight="1" hidden="1">
      <c r="A7" s="195"/>
      <c r="B7" s="46"/>
      <c r="C7" s="83"/>
      <c r="D7" s="398" t="s">
        <v>286</v>
      </c>
      <c r="E7" s="661">
        <f>IF(Bewerber=0,"",Bewerber)</f>
      </c>
      <c r="F7" s="661"/>
      <c r="G7" s="661"/>
      <c r="H7" s="661"/>
      <c r="I7" s="661"/>
      <c r="J7" s="661"/>
      <c r="K7" s="661"/>
      <c r="L7" s="662"/>
      <c r="M7" s="401"/>
      <c r="N7" s="66"/>
      <c r="O7" s="66"/>
      <c r="P7" s="397"/>
    </row>
    <row r="8" spans="1:12" s="42" customFormat="1" ht="4.5" customHeight="1" hidden="1">
      <c r="A8" s="42">
        <v>0</v>
      </c>
      <c r="D8" s="46"/>
      <c r="E8" s="44"/>
      <c r="F8" s="44"/>
      <c r="G8" s="44"/>
      <c r="H8" s="44"/>
      <c r="I8" s="66"/>
      <c r="J8" s="44"/>
      <c r="K8" s="44"/>
      <c r="L8" s="44"/>
    </row>
    <row r="9" spans="4:12" s="42" customFormat="1" ht="9.75" customHeight="1" hidden="1">
      <c r="D9" s="398" t="s">
        <v>289</v>
      </c>
      <c r="E9" s="399">
        <f>IF(Massnahme=0,"",Massnahme)</f>
      </c>
      <c r="F9" s="399"/>
      <c r="G9" s="399"/>
      <c r="H9" s="399"/>
      <c r="I9" s="399"/>
      <c r="J9" s="399"/>
      <c r="K9" s="399"/>
      <c r="L9" s="400"/>
    </row>
    <row r="10" spans="1:255" s="403" customFormat="1" ht="26.25" customHeight="1">
      <c r="A10" s="402"/>
      <c r="D10" s="404"/>
      <c r="H10" s="405"/>
      <c r="J10" s="405"/>
      <c r="K10" s="405"/>
      <c r="L10" s="406"/>
      <c r="M10" s="407"/>
      <c r="IU10" s="406"/>
    </row>
    <row r="11" spans="1:255" s="397" customFormat="1" ht="12.75" customHeight="1">
      <c r="A11" s="408"/>
      <c r="D11" s="409"/>
      <c r="H11" s="410"/>
      <c r="J11" s="410"/>
      <c r="K11" s="410"/>
      <c r="L11" s="66"/>
      <c r="M11" s="411"/>
      <c r="IU11" s="66"/>
    </row>
    <row r="12" spans="1:13" ht="12.75" customHeight="1">
      <c r="A12" s="412"/>
      <c r="B12" s="413" t="s">
        <v>425</v>
      </c>
      <c r="C12" s="414"/>
      <c r="D12" s="415"/>
      <c r="E12" s="416"/>
      <c r="G12" s="663">
        <f>IF(WEEKDAY(MassnahmeBeginn,2)=7,"Achtung: Eine Maßnahme kann nicht Sonntags beginnen!",IF(WEEKDAY(MassnahmeEnde,2)=7,"Achtung: Eine Maßnahme kann nicht Sonntags enden!",""))&amp;IF(MassnahmeEnde&lt;MassnahmeBeginn,"Achtung: Ende der Maßnahme vor Beginn!","")</f>
      </c>
      <c r="H12" s="664"/>
      <c r="I12" s="664"/>
      <c r="J12" s="664"/>
      <c r="K12" s="664"/>
      <c r="L12" s="664"/>
      <c r="M12" s="664"/>
    </row>
    <row r="13" spans="1:13" ht="19.5" customHeight="1">
      <c r="A13" s="412"/>
      <c r="B13" s="413"/>
      <c r="C13" s="414"/>
      <c r="D13" s="415"/>
      <c r="E13" s="416"/>
      <c r="G13" s="417"/>
      <c r="H13" s="418"/>
      <c r="I13" s="418"/>
      <c r="J13" s="418"/>
      <c r="K13" s="418"/>
      <c r="L13" s="418"/>
      <c r="M13" s="418"/>
    </row>
    <row r="14" spans="1:13" ht="12.75" customHeight="1">
      <c r="A14" s="412"/>
      <c r="B14" s="419" t="s">
        <v>472</v>
      </c>
      <c r="C14" s="414"/>
      <c r="D14" s="415"/>
      <c r="E14" s="416"/>
      <c r="G14" s="417"/>
      <c r="H14" s="418"/>
      <c r="I14" s="418"/>
      <c r="J14" s="418"/>
      <c r="K14" s="418"/>
      <c r="L14" s="418"/>
      <c r="M14" s="418"/>
    </row>
    <row r="15" spans="2:12" s="42" customFormat="1" ht="13.5" customHeight="1">
      <c r="B15" s="420"/>
      <c r="C15" s="421"/>
      <c r="D15" s="422"/>
      <c r="E15" s="422"/>
      <c r="F15" s="422"/>
      <c r="G15" s="422"/>
      <c r="H15" s="422"/>
      <c r="I15" s="422"/>
      <c r="J15" s="90"/>
      <c r="K15" s="143"/>
      <c r="L15" s="143"/>
    </row>
    <row r="16" spans="2:12" s="42" customFormat="1" ht="12.75" customHeight="1">
      <c r="B16" s="280" t="s">
        <v>426</v>
      </c>
      <c r="C16" s="423"/>
      <c r="D16" s="423"/>
      <c r="E16" s="424"/>
      <c r="F16" s="424"/>
      <c r="G16" s="425"/>
      <c r="H16" s="426"/>
      <c r="I16" s="427"/>
      <c r="J16" s="428"/>
      <c r="K16" s="65"/>
      <c r="L16" s="65"/>
    </row>
    <row r="17" spans="2:12" s="42" customFormat="1" ht="6" customHeight="1">
      <c r="B17" s="143"/>
      <c r="C17" s="143"/>
      <c r="D17" s="143"/>
      <c r="E17" s="429"/>
      <c r="F17" s="429"/>
      <c r="G17" s="429"/>
      <c r="H17" s="143"/>
      <c r="I17" s="143"/>
      <c r="J17" s="143"/>
      <c r="K17" s="143"/>
      <c r="L17" s="143"/>
    </row>
    <row r="18" spans="2:12" s="42" customFormat="1" ht="291" customHeight="1" collapsed="1">
      <c r="B18" s="665" t="s">
        <v>521</v>
      </c>
      <c r="C18" s="666"/>
      <c r="D18" s="666"/>
      <c r="E18" s="666"/>
      <c r="F18" s="666"/>
      <c r="G18" s="666"/>
      <c r="H18" s="666"/>
      <c r="I18" s="666"/>
      <c r="J18" s="666"/>
      <c r="K18" s="666"/>
      <c r="L18" s="667"/>
    </row>
    <row r="19" spans="2:12" s="42" customFormat="1" ht="288" customHeight="1">
      <c r="B19" s="668"/>
      <c r="C19" s="669"/>
      <c r="D19" s="669"/>
      <c r="E19" s="669"/>
      <c r="F19" s="669"/>
      <c r="G19" s="669"/>
      <c r="H19" s="669"/>
      <c r="I19" s="669"/>
      <c r="J19" s="669"/>
      <c r="K19" s="669"/>
      <c r="L19" s="670"/>
    </row>
    <row r="20" spans="2:12" s="42" customFormat="1" ht="12.75" customHeight="1">
      <c r="B20" s="430"/>
      <c r="C20" s="430"/>
      <c r="D20" s="430"/>
      <c r="E20" s="430"/>
      <c r="F20" s="430"/>
      <c r="G20" s="430"/>
      <c r="H20" s="430"/>
      <c r="I20" s="430"/>
      <c r="J20" s="430"/>
      <c r="K20" s="430"/>
      <c r="L20" s="430"/>
    </row>
    <row r="21" spans="2:12" s="42" customFormat="1" ht="12.75" customHeight="1">
      <c r="B21" s="430"/>
      <c r="C21" s="430"/>
      <c r="D21" s="430"/>
      <c r="E21" s="430"/>
      <c r="F21" s="430"/>
      <c r="G21" s="430"/>
      <c r="H21" s="430"/>
      <c r="I21" s="430"/>
      <c r="J21" s="430"/>
      <c r="K21" s="430"/>
      <c r="L21" s="430"/>
    </row>
    <row r="22" spans="2:12" s="42" customFormat="1" ht="12.75" customHeight="1">
      <c r="B22" s="430"/>
      <c r="C22" s="430"/>
      <c r="D22" s="430"/>
      <c r="E22" s="430"/>
      <c r="F22" s="430"/>
      <c r="G22" s="430"/>
      <c r="H22" s="430"/>
      <c r="I22" s="430"/>
      <c r="J22" s="430"/>
      <c r="K22" s="430"/>
      <c r="L22" s="430"/>
    </row>
    <row r="23" spans="2:12" s="42" customFormat="1" ht="12.75" customHeight="1">
      <c r="B23" s="430"/>
      <c r="C23" s="430"/>
      <c r="D23" s="430"/>
      <c r="E23" s="430"/>
      <c r="F23" s="430"/>
      <c r="G23" s="430"/>
      <c r="H23" s="430"/>
      <c r="I23" s="430"/>
      <c r="J23" s="430"/>
      <c r="K23" s="430"/>
      <c r="L23" s="430"/>
    </row>
    <row r="24" spans="2:12" s="42" customFormat="1" ht="12.75" customHeight="1">
      <c r="B24" s="430"/>
      <c r="C24" s="430"/>
      <c r="D24" s="430"/>
      <c r="E24" s="430"/>
      <c r="F24" s="430"/>
      <c r="G24" s="430"/>
      <c r="H24" s="430"/>
      <c r="I24" s="430"/>
      <c r="J24" s="430"/>
      <c r="K24" s="430"/>
      <c r="L24" s="430"/>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sheetData>
  <sheetProtection password="94A5" sheet="1" objects="1" scenarios="1"/>
  <mergeCells count="3">
    <mergeCell ref="E7:L7"/>
    <mergeCell ref="G12:M12"/>
    <mergeCell ref="B18:L19"/>
  </mergeCells>
  <printOptions/>
  <pageMargins left="0.5905511811023623" right="0.35433070866141736" top="0.7874015748031497" bottom="0.7874015748031497" header="0.5118110236220472" footer="0.5118110236220472"/>
  <pageSetup horizontalDpi="600" verticalDpi="600" orientation="portrait" paperSize="9" r:id="rId2"/>
  <headerFooter alignWithMargins="0">
    <oddFooter xml:space="preserve">&amp;L&amp;6FORMULAR BM ABRECHNUNG OHNE WETTBEWERB 03
&amp;8Seite &amp;P&amp;R&amp;6DVR: Landesgeschäftsstellen   0017035 bis 0017116
DVR: Regionale Geschäftsstellen  0015008 bis 0015954   &amp;10  </oddFooter>
  </headerFooter>
  <drawing r:id="rId1"/>
</worksheet>
</file>

<file path=xl/worksheets/sheet7.xml><?xml version="1.0" encoding="utf-8"?>
<worksheet xmlns="http://schemas.openxmlformats.org/spreadsheetml/2006/main" xmlns:r="http://schemas.openxmlformats.org/officeDocument/2006/relationships">
  <sheetPr codeName="Kosten_gesamt"/>
  <dimension ref="A1:M173"/>
  <sheetViews>
    <sheetView showGridLines="0" showRowColHeaders="0" zoomScalePageLayoutView="0" workbookViewId="0" topLeftCell="A1">
      <pane ySplit="10" topLeftCell="BM11" activePane="bottomLeft" state="frozen"/>
      <selection pane="topLeft" activeCell="A1" sqref="A1"/>
      <selection pane="bottomLeft" activeCell="A10" sqref="A10"/>
    </sheetView>
  </sheetViews>
  <sheetFormatPr defaultColWidth="11.421875" defaultRowHeight="12.75"/>
  <cols>
    <col min="1" max="1" width="11.421875" style="42" customWidth="1"/>
    <col min="2" max="2" width="13.8515625" style="42" customWidth="1"/>
    <col min="3" max="3" width="9.57421875" style="42" customWidth="1"/>
    <col min="4" max="4" width="8.421875" style="42" customWidth="1"/>
    <col min="5" max="5" width="16.140625" style="42" customWidth="1"/>
    <col min="6" max="6" width="14.8515625" style="42" customWidth="1"/>
    <col min="7" max="7" width="7.57421875" style="349" customWidth="1"/>
    <col min="8" max="8" width="7.7109375" style="349" customWidth="1"/>
    <col min="9" max="16384" width="11.421875" style="42" customWidth="1"/>
  </cols>
  <sheetData>
    <row r="1" spans="1:13" ht="12.75" hidden="1">
      <c r="A1" s="46"/>
      <c r="B1" s="46"/>
      <c r="C1" s="46"/>
      <c r="D1" s="46"/>
      <c r="E1" s="46"/>
      <c r="F1" s="46"/>
      <c r="G1" s="293"/>
      <c r="H1" s="293"/>
      <c r="I1" s="46"/>
      <c r="J1" s="46"/>
      <c r="K1" s="46"/>
      <c r="L1" s="46"/>
      <c r="M1" s="46"/>
    </row>
    <row r="2" spans="1:13" ht="11.25" customHeight="1" hidden="1">
      <c r="A2" s="46"/>
      <c r="B2" s="46"/>
      <c r="C2" s="46"/>
      <c r="D2" s="46"/>
      <c r="E2" s="46"/>
      <c r="F2" s="46"/>
      <c r="G2" s="293"/>
      <c r="H2" s="293"/>
      <c r="I2" s="46"/>
      <c r="J2" s="46"/>
      <c r="K2" s="46"/>
      <c r="L2" s="46"/>
      <c r="M2" s="46"/>
    </row>
    <row r="3" spans="1:13" ht="7.5" customHeight="1" hidden="1">
      <c r="A3" s="46"/>
      <c r="B3" s="46"/>
      <c r="C3" s="46"/>
      <c r="D3" s="46"/>
      <c r="E3" s="46"/>
      <c r="F3" s="46"/>
      <c r="G3" s="293"/>
      <c r="H3" s="293"/>
      <c r="I3" s="46"/>
      <c r="J3" s="46"/>
      <c r="K3" s="46"/>
      <c r="L3" s="46"/>
      <c r="M3" s="46"/>
    </row>
    <row r="4" spans="1:13" ht="8.25" customHeight="1" hidden="1">
      <c r="A4" s="46"/>
      <c r="B4" s="46"/>
      <c r="C4" s="46"/>
      <c r="D4" s="46"/>
      <c r="E4" s="194"/>
      <c r="F4" s="46"/>
      <c r="G4" s="293"/>
      <c r="H4" s="293"/>
      <c r="I4" s="46"/>
      <c r="J4" s="46"/>
      <c r="K4" s="46"/>
      <c r="L4" s="46"/>
      <c r="M4" s="46"/>
    </row>
    <row r="5" spans="1:13" ht="7.5" customHeight="1" hidden="1">
      <c r="A5" s="46"/>
      <c r="B5" s="46"/>
      <c r="C5" s="46"/>
      <c r="D5" s="46"/>
      <c r="E5" s="194"/>
      <c r="F5" s="46"/>
      <c r="G5" s="293"/>
      <c r="H5" s="293"/>
      <c r="I5" s="46"/>
      <c r="J5" s="46"/>
      <c r="K5" s="46"/>
      <c r="L5" s="46"/>
      <c r="M5" s="46"/>
    </row>
    <row r="6" spans="1:13" ht="8.25" customHeight="1" hidden="1">
      <c r="A6" s="46"/>
      <c r="B6" s="46"/>
      <c r="C6" s="46"/>
      <c r="D6" s="46"/>
      <c r="E6" s="46"/>
      <c r="F6" s="46"/>
      <c r="G6" s="293"/>
      <c r="H6" s="293"/>
      <c r="I6" s="46"/>
      <c r="J6" s="46"/>
      <c r="K6" s="46"/>
      <c r="L6" s="46"/>
      <c r="M6" s="46"/>
    </row>
    <row r="7" spans="1:13" ht="9.75" customHeight="1" hidden="1">
      <c r="A7" s="195"/>
      <c r="B7" s="83" t="s">
        <v>286</v>
      </c>
      <c r="C7" s="614">
        <f>IF(Bewerber=0,"",Bewerber)</f>
      </c>
      <c r="D7" s="632"/>
      <c r="E7" s="632"/>
      <c r="F7" s="632"/>
      <c r="G7" s="632"/>
      <c r="H7" s="638"/>
      <c r="I7" s="46"/>
      <c r="J7" s="46"/>
      <c r="K7" s="46"/>
      <c r="L7" s="46"/>
      <c r="M7" s="46"/>
    </row>
    <row r="8" spans="1:13" ht="4.5" customHeight="1" hidden="1">
      <c r="A8" s="59"/>
      <c r="B8" s="59"/>
      <c r="C8" s="59"/>
      <c r="D8" s="59"/>
      <c r="E8" s="46"/>
      <c r="F8" s="46"/>
      <c r="G8" s="431"/>
      <c r="H8" s="296"/>
      <c r="I8" s="46"/>
      <c r="J8" s="46"/>
      <c r="K8" s="46"/>
      <c r="L8" s="46"/>
      <c r="M8" s="46"/>
    </row>
    <row r="9" spans="1:13" ht="9.75" customHeight="1" hidden="1">
      <c r="A9" s="195"/>
      <c r="B9" s="83" t="s">
        <v>289</v>
      </c>
      <c r="C9" s="671">
        <f>IF(Massnahme=0,"",Massnahme)</f>
      </c>
      <c r="D9" s="632"/>
      <c r="E9" s="632"/>
      <c r="F9" s="632"/>
      <c r="G9" s="632"/>
      <c r="H9" s="638"/>
      <c r="I9" s="46"/>
      <c r="J9" s="46"/>
      <c r="K9" s="46"/>
      <c r="L9" s="46"/>
      <c r="M9" s="46"/>
    </row>
    <row r="10" spans="1:13" s="201" customFormat="1" ht="26.25" customHeight="1">
      <c r="A10" s="198"/>
      <c r="B10" s="198"/>
      <c r="C10" s="198"/>
      <c r="D10" s="198"/>
      <c r="E10" s="198"/>
      <c r="F10" s="198"/>
      <c r="G10" s="432"/>
      <c r="H10" s="433"/>
      <c r="I10" s="198"/>
      <c r="J10" s="198"/>
      <c r="K10" s="198"/>
      <c r="L10" s="198"/>
      <c r="M10" s="198"/>
    </row>
    <row r="11" spans="1:13" ht="7.5" customHeight="1">
      <c r="A11" s="46"/>
      <c r="B11" s="46"/>
      <c r="C11" s="46"/>
      <c r="D11" s="46"/>
      <c r="E11" s="46"/>
      <c r="F11" s="46"/>
      <c r="G11" s="431"/>
      <c r="H11" s="296"/>
      <c r="I11" s="46"/>
      <c r="J11" s="46"/>
      <c r="K11" s="46"/>
      <c r="L11" s="46"/>
      <c r="M11" s="46"/>
    </row>
    <row r="12" spans="1:13" ht="14.25" customHeight="1">
      <c r="A12" s="203" t="s">
        <v>331</v>
      </c>
      <c r="B12" s="46"/>
      <c r="C12" s="46"/>
      <c r="D12" s="46"/>
      <c r="E12" s="46"/>
      <c r="F12" s="46"/>
      <c r="G12" s="293"/>
      <c r="H12" s="293"/>
      <c r="I12" s="46"/>
      <c r="J12" s="46"/>
      <c r="K12" s="46"/>
      <c r="L12" s="46"/>
      <c r="M12" s="46"/>
    </row>
    <row r="13" spans="1:13" ht="12" customHeight="1">
      <c r="A13" s="46"/>
      <c r="B13" s="46"/>
      <c r="C13" s="46"/>
      <c r="D13" s="46"/>
      <c r="E13" s="46"/>
      <c r="F13" s="46"/>
      <c r="G13" s="293"/>
      <c r="H13" s="293"/>
      <c r="I13" s="46"/>
      <c r="J13" s="46"/>
      <c r="K13" s="46"/>
      <c r="L13" s="46"/>
      <c r="M13" s="46"/>
    </row>
    <row r="14" spans="1:13" ht="12.75" customHeight="1">
      <c r="A14" s="672" t="s">
        <v>223</v>
      </c>
      <c r="B14" s="673"/>
      <c r="C14" s="673"/>
      <c r="D14" s="673"/>
      <c r="E14" s="673"/>
      <c r="F14" s="673"/>
      <c r="G14" s="673"/>
      <c r="H14" s="674"/>
      <c r="I14" s="46"/>
      <c r="J14" s="46"/>
      <c r="K14" s="46"/>
      <c r="L14" s="46"/>
      <c r="M14" s="46"/>
    </row>
    <row r="15" spans="1:13" ht="5.25" customHeight="1">
      <c r="A15" s="211"/>
      <c r="B15" s="80"/>
      <c r="C15" s="80"/>
      <c r="D15" s="80"/>
      <c r="E15" s="80"/>
      <c r="F15" s="80"/>
      <c r="G15" s="434"/>
      <c r="H15" s="303"/>
      <c r="I15" s="46"/>
      <c r="J15" s="46"/>
      <c r="K15" s="46"/>
      <c r="L15" s="46"/>
      <c r="M15" s="46"/>
    </row>
    <row r="16" spans="1:13" ht="12.75" customHeight="1">
      <c r="A16" s="435" t="s">
        <v>151</v>
      </c>
      <c r="B16" s="351"/>
      <c r="C16" s="351"/>
      <c r="D16" s="351"/>
      <c r="E16" s="351"/>
      <c r="F16" s="351"/>
      <c r="G16" s="436"/>
      <c r="H16" s="437"/>
      <c r="I16" s="46"/>
      <c r="J16" s="46"/>
      <c r="K16" s="46"/>
      <c r="L16" s="46"/>
      <c r="M16" s="46"/>
    </row>
    <row r="17" spans="1:13" ht="12.75">
      <c r="A17" s="438" t="s">
        <v>486</v>
      </c>
      <c r="B17" s="439"/>
      <c r="C17" s="439"/>
      <c r="D17" s="439"/>
      <c r="E17" s="439"/>
      <c r="F17" s="439"/>
      <c r="G17" s="677">
        <f>Personalkosten!K55</f>
        <v>0</v>
      </c>
      <c r="H17" s="678"/>
      <c r="I17" s="46"/>
      <c r="J17" s="46"/>
      <c r="K17" s="46"/>
      <c r="L17" s="46"/>
      <c r="M17" s="46"/>
    </row>
    <row r="18" spans="1:13" ht="12.75">
      <c r="A18" s="438" t="s">
        <v>520</v>
      </c>
      <c r="B18" s="439"/>
      <c r="C18" s="439"/>
      <c r="D18" s="439"/>
      <c r="E18" s="439"/>
      <c r="F18" s="439"/>
      <c r="G18" s="679">
        <f>Personalkosten!K56</f>
        <v>0</v>
      </c>
      <c r="H18" s="680"/>
      <c r="I18" s="46"/>
      <c r="J18" s="46"/>
      <c r="K18" s="46"/>
      <c r="L18" s="46"/>
      <c r="M18" s="46"/>
    </row>
    <row r="19" spans="1:13" ht="12.75">
      <c r="A19" s="440" t="s">
        <v>152</v>
      </c>
      <c r="B19" s="439"/>
      <c r="C19" s="439"/>
      <c r="D19" s="439"/>
      <c r="E19" s="439"/>
      <c r="F19" s="441"/>
      <c r="G19" s="675">
        <f>G17+G18</f>
        <v>0</v>
      </c>
      <c r="H19" s="676"/>
      <c r="I19" s="46"/>
      <c r="J19" s="46"/>
      <c r="K19" s="46"/>
      <c r="L19" s="46"/>
      <c r="M19" s="46"/>
    </row>
    <row r="20" spans="1:13" ht="6" customHeight="1">
      <c r="A20" s="438"/>
      <c r="B20" s="439"/>
      <c r="C20" s="439"/>
      <c r="D20" s="439"/>
      <c r="E20" s="439"/>
      <c r="F20" s="439"/>
      <c r="G20" s="442"/>
      <c r="H20" s="443"/>
      <c r="I20" s="46"/>
      <c r="J20" s="46"/>
      <c r="K20" s="46"/>
      <c r="L20" s="46"/>
      <c r="M20" s="46"/>
    </row>
    <row r="21" spans="1:13" ht="12.75" customHeight="1">
      <c r="A21" s="435" t="s">
        <v>153</v>
      </c>
      <c r="B21" s="351"/>
      <c r="C21" s="351"/>
      <c r="D21" s="351"/>
      <c r="E21" s="351"/>
      <c r="F21" s="351"/>
      <c r="G21" s="436"/>
      <c r="H21" s="437"/>
      <c r="I21" s="46"/>
      <c r="J21" s="46"/>
      <c r="K21" s="46"/>
      <c r="L21" s="46"/>
      <c r="M21" s="46"/>
    </row>
    <row r="22" spans="1:13" ht="12.75">
      <c r="A22" s="440" t="s">
        <v>154</v>
      </c>
      <c r="B22" s="439"/>
      <c r="C22" s="439"/>
      <c r="D22" s="439"/>
      <c r="E22" s="439"/>
      <c r="F22" s="439"/>
      <c r="G22" s="444"/>
      <c r="H22" s="445"/>
      <c r="I22" s="46"/>
      <c r="J22" s="46"/>
      <c r="K22" s="46"/>
      <c r="L22" s="46"/>
      <c r="M22" s="46"/>
    </row>
    <row r="23" spans="1:13" ht="12" customHeight="1">
      <c r="A23" s="438" t="s">
        <v>155</v>
      </c>
      <c r="B23" s="439"/>
      <c r="C23" s="439"/>
      <c r="D23" s="439"/>
      <c r="E23" s="439"/>
      <c r="F23" s="439"/>
      <c r="G23" s="677">
        <f>Sachkosten!I20</f>
        <v>0</v>
      </c>
      <c r="H23" s="681"/>
      <c r="I23" s="46"/>
      <c r="J23" s="46"/>
      <c r="K23" s="46"/>
      <c r="L23" s="46"/>
      <c r="M23" s="46"/>
    </row>
    <row r="24" spans="1:13" ht="12" customHeight="1">
      <c r="A24" s="438" t="s">
        <v>156</v>
      </c>
      <c r="B24" s="439"/>
      <c r="C24" s="439"/>
      <c r="D24" s="439"/>
      <c r="E24" s="439"/>
      <c r="F24" s="439"/>
      <c r="G24" s="677">
        <f>Sachkosten!I24</f>
        <v>0</v>
      </c>
      <c r="H24" s="681"/>
      <c r="I24" s="46"/>
      <c r="J24" s="46"/>
      <c r="K24" s="46"/>
      <c r="L24" s="46"/>
      <c r="M24" s="46"/>
    </row>
    <row r="25" spans="1:13" ht="12" customHeight="1">
      <c r="A25" s="438" t="s">
        <v>157</v>
      </c>
      <c r="B25" s="439"/>
      <c r="C25" s="439"/>
      <c r="D25" s="439"/>
      <c r="E25" s="439"/>
      <c r="F25" s="439"/>
      <c r="G25" s="677">
        <f>Sachkosten!I28</f>
        <v>0</v>
      </c>
      <c r="H25" s="681"/>
      <c r="I25" s="46"/>
      <c r="J25" s="46"/>
      <c r="K25" s="46"/>
      <c r="L25" s="46"/>
      <c r="M25" s="46"/>
    </row>
    <row r="26" spans="1:13" ht="12" customHeight="1">
      <c r="A26" s="438" t="s">
        <v>158</v>
      </c>
      <c r="B26" s="439"/>
      <c r="C26" s="439"/>
      <c r="D26" s="439"/>
      <c r="E26" s="439"/>
      <c r="F26" s="439"/>
      <c r="G26" s="677">
        <f>Sachkosten!I32</f>
        <v>0</v>
      </c>
      <c r="H26" s="681"/>
      <c r="I26" s="46"/>
      <c r="J26" s="46"/>
      <c r="K26" s="46"/>
      <c r="L26" s="46"/>
      <c r="M26" s="46"/>
    </row>
    <row r="27" spans="1:13" ht="12" customHeight="1">
      <c r="A27" s="438" t="s">
        <v>159</v>
      </c>
      <c r="B27" s="439"/>
      <c r="C27" s="439"/>
      <c r="D27" s="439"/>
      <c r="E27" s="439"/>
      <c r="F27" s="439"/>
      <c r="G27" s="677">
        <f>Sachkosten!I36</f>
        <v>0</v>
      </c>
      <c r="H27" s="681"/>
      <c r="I27" s="46"/>
      <c r="J27" s="46"/>
      <c r="K27" s="46"/>
      <c r="L27" s="46"/>
      <c r="M27" s="46"/>
    </row>
    <row r="28" spans="1:13" ht="12" customHeight="1">
      <c r="A28" s="438" t="s">
        <v>160</v>
      </c>
      <c r="B28" s="439"/>
      <c r="C28" s="439"/>
      <c r="D28" s="439"/>
      <c r="E28" s="439"/>
      <c r="F28" s="439"/>
      <c r="G28" s="677">
        <f>Sachkosten!I40</f>
        <v>0</v>
      </c>
      <c r="H28" s="681"/>
      <c r="I28" s="46"/>
      <c r="J28" s="46"/>
      <c r="K28" s="46"/>
      <c r="L28" s="46"/>
      <c r="M28" s="46"/>
    </row>
    <row r="29" spans="1:13" ht="12" customHeight="1">
      <c r="A29" s="438" t="s">
        <v>161</v>
      </c>
      <c r="B29" s="439"/>
      <c r="C29" s="439"/>
      <c r="D29" s="439"/>
      <c r="E29" s="439"/>
      <c r="F29" s="439"/>
      <c r="G29" s="677">
        <f>Sachkosten!I44</f>
        <v>0</v>
      </c>
      <c r="H29" s="681"/>
      <c r="I29" s="46"/>
      <c r="J29" s="46"/>
      <c r="K29" s="46"/>
      <c r="L29" s="46"/>
      <c r="M29" s="46"/>
    </row>
    <row r="30" spans="1:13" ht="12" customHeight="1">
      <c r="A30" s="438" t="s">
        <v>162</v>
      </c>
      <c r="B30" s="439"/>
      <c r="C30" s="439"/>
      <c r="D30" s="439"/>
      <c r="E30" s="439"/>
      <c r="F30" s="439"/>
      <c r="G30" s="677">
        <f>Sachkosten!I48</f>
        <v>0</v>
      </c>
      <c r="H30" s="681"/>
      <c r="I30" s="46"/>
      <c r="J30" s="46"/>
      <c r="K30" s="46"/>
      <c r="L30" s="46"/>
      <c r="M30" s="46"/>
    </row>
    <row r="31" spans="1:13" ht="12" customHeight="1">
      <c r="A31" s="438" t="s">
        <v>163</v>
      </c>
      <c r="B31" s="439"/>
      <c r="C31" s="439"/>
      <c r="D31" s="439"/>
      <c r="E31" s="439"/>
      <c r="F31" s="439"/>
      <c r="G31" s="677">
        <f>Sachkosten!I52</f>
        <v>0</v>
      </c>
      <c r="H31" s="681"/>
      <c r="I31" s="46"/>
      <c r="J31" s="46"/>
      <c r="K31" s="46"/>
      <c r="L31" s="46"/>
      <c r="M31" s="46"/>
    </row>
    <row r="32" spans="1:13" ht="12" customHeight="1">
      <c r="A32" s="438" t="s">
        <v>311</v>
      </c>
      <c r="B32" s="439"/>
      <c r="C32" s="439"/>
      <c r="D32" s="439"/>
      <c r="E32" s="439"/>
      <c r="F32" s="439"/>
      <c r="G32" s="677">
        <f>Sachkosten!I56</f>
        <v>0</v>
      </c>
      <c r="H32" s="678"/>
      <c r="I32" s="46"/>
      <c r="J32" s="46"/>
      <c r="K32" s="46"/>
      <c r="L32" s="46"/>
      <c r="M32" s="46"/>
    </row>
    <row r="33" spans="1:13" ht="12" customHeight="1">
      <c r="A33" s="438" t="s">
        <v>312</v>
      </c>
      <c r="B33" s="439"/>
      <c r="C33" s="439"/>
      <c r="D33" s="439"/>
      <c r="E33" s="439"/>
      <c r="F33" s="439"/>
      <c r="G33" s="677">
        <f>Sachkosten!I60</f>
        <v>0</v>
      </c>
      <c r="H33" s="681"/>
      <c r="I33" s="46"/>
      <c r="J33" s="46"/>
      <c r="K33" s="46"/>
      <c r="L33" s="46"/>
      <c r="M33" s="46"/>
    </row>
    <row r="34" spans="1:13" ht="12" customHeight="1">
      <c r="A34" s="438" t="s">
        <v>313</v>
      </c>
      <c r="B34" s="439"/>
      <c r="C34" s="439"/>
      <c r="D34" s="439"/>
      <c r="E34" s="439"/>
      <c r="F34" s="439"/>
      <c r="G34" s="677">
        <f>Sachkosten!I64</f>
        <v>0</v>
      </c>
      <c r="H34" s="681"/>
      <c r="I34" s="46"/>
      <c r="J34" s="46"/>
      <c r="K34" s="46"/>
      <c r="L34" s="46"/>
      <c r="M34" s="46"/>
    </row>
    <row r="35" spans="1:13" ht="12" customHeight="1">
      <c r="A35" s="438" t="s">
        <v>314</v>
      </c>
      <c r="B35" s="439"/>
      <c r="C35" s="439"/>
      <c r="D35" s="439"/>
      <c r="E35" s="439"/>
      <c r="F35" s="439"/>
      <c r="G35" s="677">
        <f>Sachkosten!I68</f>
        <v>0</v>
      </c>
      <c r="H35" s="681"/>
      <c r="I35" s="46"/>
      <c r="J35" s="46"/>
      <c r="K35" s="46"/>
      <c r="L35" s="46"/>
      <c r="M35" s="46"/>
    </row>
    <row r="36" spans="1:13" ht="12" customHeight="1">
      <c r="A36" s="438" t="s">
        <v>315</v>
      </c>
      <c r="B36" s="439"/>
      <c r="C36" s="439"/>
      <c r="D36" s="439"/>
      <c r="E36" s="439"/>
      <c r="F36" s="439"/>
      <c r="G36" s="679">
        <f>Sachkosten!I72</f>
        <v>0</v>
      </c>
      <c r="H36" s="686"/>
      <c r="I36" s="46"/>
      <c r="J36" s="46"/>
      <c r="K36" s="46"/>
      <c r="L36" s="46"/>
      <c r="M36" s="46"/>
    </row>
    <row r="37" spans="1:13" ht="12.75">
      <c r="A37" s="440" t="s">
        <v>164</v>
      </c>
      <c r="B37" s="439"/>
      <c r="C37" s="439"/>
      <c r="D37" s="439"/>
      <c r="E37" s="439"/>
      <c r="F37" s="441"/>
      <c r="G37" s="682">
        <f>SUM(G23:G36)</f>
        <v>0</v>
      </c>
      <c r="H37" s="683"/>
      <c r="I37" s="46"/>
      <c r="J37" s="46"/>
      <c r="K37" s="46"/>
      <c r="L37" s="46"/>
      <c r="M37" s="46"/>
    </row>
    <row r="38" spans="1:13" ht="12.75" hidden="1">
      <c r="A38" s="440" t="s">
        <v>165</v>
      </c>
      <c r="B38" s="439"/>
      <c r="C38" s="439"/>
      <c r="D38" s="439"/>
      <c r="E38" s="439"/>
      <c r="F38" s="439"/>
      <c r="G38" s="446"/>
      <c r="H38" s="447"/>
      <c r="I38" s="46"/>
      <c r="J38" s="46"/>
      <c r="K38" s="46"/>
      <c r="L38" s="46"/>
      <c r="M38" s="46"/>
    </row>
    <row r="39" spans="1:13" ht="12" customHeight="1" hidden="1" thickBot="1">
      <c r="A39" s="438" t="s">
        <v>167</v>
      </c>
      <c r="B39" s="439"/>
      <c r="C39" s="439"/>
      <c r="D39" s="439"/>
      <c r="E39" s="439"/>
      <c r="F39" s="439"/>
      <c r="G39" s="684">
        <f>SUMIF(Sachkosten!E82:E83,0.00015,Sachkosten!I82:I83)</f>
        <v>0</v>
      </c>
      <c r="H39" s="685"/>
      <c r="I39" s="46"/>
      <c r="J39" s="46"/>
      <c r="K39" s="46"/>
      <c r="L39" s="46"/>
      <c r="M39" s="46"/>
    </row>
    <row r="40" spans="1:13" ht="0.75" customHeight="1" hidden="1" thickBot="1" thickTop="1">
      <c r="A40" s="438" t="s">
        <v>166</v>
      </c>
      <c r="B40" s="439"/>
      <c r="C40" s="439"/>
      <c r="D40" s="439"/>
      <c r="E40" s="439"/>
      <c r="F40" s="439"/>
      <c r="G40" s="684">
        <f>SUMIF(Sachkosten!E82:E83,0.0003,Sachkosten!I82:I83)</f>
        <v>0</v>
      </c>
      <c r="H40" s="685"/>
      <c r="I40" s="46"/>
      <c r="J40" s="46"/>
      <c r="K40" s="46"/>
      <c r="L40" s="46"/>
      <c r="M40" s="46"/>
    </row>
    <row r="41" spans="1:13" ht="12.75">
      <c r="A41" s="440" t="s">
        <v>168</v>
      </c>
      <c r="B41" s="439"/>
      <c r="C41" s="439"/>
      <c r="D41" s="439"/>
      <c r="E41" s="439"/>
      <c r="F41" s="439"/>
      <c r="G41" s="682">
        <f>Sachkosten!I79</f>
        <v>0</v>
      </c>
      <c r="H41" s="683"/>
      <c r="I41" s="46"/>
      <c r="J41" s="46"/>
      <c r="K41" s="46"/>
      <c r="L41" s="46"/>
      <c r="M41" s="46"/>
    </row>
    <row r="42" spans="1:13" ht="12.75">
      <c r="A42" s="440" t="s">
        <v>169</v>
      </c>
      <c r="B42" s="439"/>
      <c r="C42" s="439"/>
      <c r="D42" s="439"/>
      <c r="E42" s="439"/>
      <c r="F42" s="441"/>
      <c r="G42" s="675">
        <f>G37+G41</f>
        <v>0</v>
      </c>
      <c r="H42" s="676"/>
      <c r="I42" s="46"/>
      <c r="J42" s="46"/>
      <c r="K42" s="46"/>
      <c r="L42" s="46"/>
      <c r="M42" s="46"/>
    </row>
    <row r="43" spans="1:13" ht="6.75" customHeight="1">
      <c r="A43" s="438"/>
      <c r="B43" s="439"/>
      <c r="C43" s="439"/>
      <c r="D43" s="439"/>
      <c r="E43" s="439"/>
      <c r="F43" s="439"/>
      <c r="G43" s="448"/>
      <c r="H43" s="448"/>
      <c r="I43" s="46"/>
      <c r="J43" s="46"/>
      <c r="K43" s="46"/>
      <c r="L43" s="46"/>
      <c r="M43" s="46"/>
    </row>
    <row r="44" spans="1:13" ht="12.75" customHeight="1">
      <c r="A44" s="449" t="s">
        <v>171</v>
      </c>
      <c r="B44" s="450"/>
      <c r="C44" s="450"/>
      <c r="D44" s="451"/>
      <c r="E44" s="452" t="s">
        <v>133</v>
      </c>
      <c r="F44" s="452" t="s">
        <v>134</v>
      </c>
      <c r="G44" s="697"/>
      <c r="H44" s="697"/>
      <c r="I44" s="46"/>
      <c r="J44" s="46"/>
      <c r="K44" s="46"/>
      <c r="L44" s="46"/>
      <c r="M44" s="46"/>
    </row>
    <row r="45" spans="1:13" ht="12" customHeight="1">
      <c r="A45" s="438" t="s">
        <v>170</v>
      </c>
      <c r="B45" s="439"/>
      <c r="C45" s="439"/>
      <c r="D45" s="439"/>
      <c r="E45" s="453">
        <f>'Gemein+Nebenkosten_Erlöse'!I14</f>
        <v>0</v>
      </c>
      <c r="F45" s="454">
        <f>Zeitplan!H43</f>
        <v>0</v>
      </c>
      <c r="G45" s="695">
        <f>ROUND(E45*F45,2)</f>
        <v>0</v>
      </c>
      <c r="H45" s="696"/>
      <c r="I45" s="46"/>
      <c r="J45" s="46"/>
      <c r="K45" s="46"/>
      <c r="L45" s="46"/>
      <c r="M45" s="46"/>
    </row>
    <row r="46" spans="1:13" ht="5.25" customHeight="1" thickBot="1">
      <c r="A46" s="195"/>
      <c r="B46" s="195"/>
      <c r="C46" s="195"/>
      <c r="D46" s="195"/>
      <c r="E46" s="195"/>
      <c r="F46" s="195"/>
      <c r="G46" s="455"/>
      <c r="H46" s="455"/>
      <c r="I46" s="46"/>
      <c r="J46" s="46"/>
      <c r="K46" s="46"/>
      <c r="L46" s="46"/>
      <c r="M46" s="46"/>
    </row>
    <row r="47" spans="1:13" ht="15" customHeight="1" thickBot="1">
      <c r="A47" s="456" t="s">
        <v>468</v>
      </c>
      <c r="B47" s="340"/>
      <c r="C47" s="340"/>
      <c r="D47" s="340"/>
      <c r="E47" s="340"/>
      <c r="F47" s="457"/>
      <c r="G47" s="691">
        <f>G19+G42+G45</f>
        <v>0</v>
      </c>
      <c r="H47" s="692"/>
      <c r="I47" s="46"/>
      <c r="J47" s="46"/>
      <c r="K47" s="46"/>
      <c r="L47" s="46"/>
      <c r="M47" s="46"/>
    </row>
    <row r="48" spans="1:13" ht="16.5" customHeight="1">
      <c r="A48" s="458"/>
      <c r="B48" s="195"/>
      <c r="C48" s="195"/>
      <c r="D48" s="195"/>
      <c r="E48" s="195"/>
      <c r="F48" s="195"/>
      <c r="G48" s="455"/>
      <c r="H48" s="455"/>
      <c r="I48" s="46"/>
      <c r="J48" s="46"/>
      <c r="K48" s="46"/>
      <c r="L48" s="46"/>
      <c r="M48" s="46"/>
    </row>
    <row r="49" spans="1:13" ht="17.25" customHeight="1">
      <c r="A49" s="459" t="s">
        <v>224</v>
      </c>
      <c r="B49" s="460"/>
      <c r="C49" s="460"/>
      <c r="D49" s="460"/>
      <c r="E49" s="460"/>
      <c r="F49" s="460"/>
      <c r="G49" s="461"/>
      <c r="H49" s="462"/>
      <c r="I49" s="46"/>
      <c r="J49" s="46"/>
      <c r="K49" s="46"/>
      <c r="L49" s="46"/>
      <c r="M49" s="46"/>
    </row>
    <row r="50" spans="1:13" ht="12.75" customHeight="1">
      <c r="A50" s="435" t="s">
        <v>172</v>
      </c>
      <c r="B50" s="463"/>
      <c r="C50" s="463"/>
      <c r="D50" s="463"/>
      <c r="E50" s="464"/>
      <c r="F50" s="464"/>
      <c r="G50" s="687"/>
      <c r="H50" s="688"/>
      <c r="I50" s="46"/>
      <c r="J50" s="46"/>
      <c r="K50" s="46"/>
      <c r="L50" s="46"/>
      <c r="M50" s="46"/>
    </row>
    <row r="51" spans="1:13" ht="12" customHeight="1">
      <c r="A51" s="438" t="s">
        <v>173</v>
      </c>
      <c r="B51" s="439"/>
      <c r="C51" s="439"/>
      <c r="D51" s="439"/>
      <c r="E51" s="439"/>
      <c r="F51" s="439"/>
      <c r="G51" s="682">
        <f>'Gemein+Nebenkosten_Erlöse'!I21</f>
        <v>0</v>
      </c>
      <c r="H51" s="683"/>
      <c r="I51" s="46"/>
      <c r="J51" s="46"/>
      <c r="K51" s="46"/>
      <c r="L51" s="46"/>
      <c r="M51" s="46"/>
    </row>
    <row r="52" spans="1:13" ht="6" customHeight="1">
      <c r="A52" s="438"/>
      <c r="B52" s="439"/>
      <c r="C52" s="439"/>
      <c r="D52" s="439"/>
      <c r="E52" s="439"/>
      <c r="F52" s="439"/>
      <c r="G52" s="442"/>
      <c r="H52" s="443"/>
      <c r="I52" s="46"/>
      <c r="J52" s="46"/>
      <c r="K52" s="46"/>
      <c r="L52" s="46"/>
      <c r="M52" s="46"/>
    </row>
    <row r="53" spans="1:13" ht="12.75" customHeight="1">
      <c r="A53" s="435" t="s">
        <v>174</v>
      </c>
      <c r="B53" s="463"/>
      <c r="C53" s="463"/>
      <c r="D53" s="463"/>
      <c r="E53" s="464"/>
      <c r="F53" s="464"/>
      <c r="G53" s="687"/>
      <c r="H53" s="688"/>
      <c r="I53" s="46"/>
      <c r="J53" s="46"/>
      <c r="K53" s="46"/>
      <c r="L53" s="46"/>
      <c r="M53" s="46"/>
    </row>
    <row r="54" spans="1:13" ht="12" customHeight="1">
      <c r="A54" s="438" t="s">
        <v>175</v>
      </c>
      <c r="B54" s="439"/>
      <c r="C54" s="439"/>
      <c r="D54" s="439"/>
      <c r="E54" s="439"/>
      <c r="F54" s="439"/>
      <c r="G54" s="682">
        <f>'Gemein+Nebenkosten_Erlöse'!I24</f>
        <v>0</v>
      </c>
      <c r="H54" s="683"/>
      <c r="I54" s="46"/>
      <c r="J54" s="46"/>
      <c r="K54" s="46"/>
      <c r="L54" s="46"/>
      <c r="M54" s="46"/>
    </row>
    <row r="55" spans="1:13" ht="6.75" customHeight="1">
      <c r="A55" s="438"/>
      <c r="B55" s="439"/>
      <c r="C55" s="439"/>
      <c r="D55" s="439"/>
      <c r="E55" s="439"/>
      <c r="F55" s="439"/>
      <c r="G55" s="442"/>
      <c r="H55" s="443"/>
      <c r="I55" s="46"/>
      <c r="J55" s="46"/>
      <c r="K55" s="46"/>
      <c r="L55" s="46"/>
      <c r="M55" s="46"/>
    </row>
    <row r="56" spans="1:13" ht="12.75" customHeight="1">
      <c r="A56" s="435" t="s">
        <v>466</v>
      </c>
      <c r="B56" s="463"/>
      <c r="C56" s="463"/>
      <c r="D56" s="463"/>
      <c r="E56" s="464"/>
      <c r="F56" s="464"/>
      <c r="G56" s="687"/>
      <c r="H56" s="688"/>
      <c r="I56" s="46"/>
      <c r="J56" s="46"/>
      <c r="K56" s="46"/>
      <c r="L56" s="46"/>
      <c r="M56" s="46"/>
    </row>
    <row r="57" spans="1:13" ht="12" customHeight="1">
      <c r="A57" s="438" t="s">
        <v>467</v>
      </c>
      <c r="B57" s="439"/>
      <c r="C57" s="439"/>
      <c r="D57" s="439"/>
      <c r="E57" s="439"/>
      <c r="F57" s="439"/>
      <c r="G57" s="682">
        <f>'Gemein+Nebenkosten_Erlöse'!I28</f>
        <v>0</v>
      </c>
      <c r="H57" s="683"/>
      <c r="I57" s="46"/>
      <c r="J57" s="46"/>
      <c r="K57" s="46"/>
      <c r="L57" s="46"/>
      <c r="M57" s="46"/>
    </row>
    <row r="58" spans="1:13" ht="6.75" customHeight="1" thickBot="1">
      <c r="A58" s="438"/>
      <c r="B58" s="439"/>
      <c r="C58" s="439"/>
      <c r="D58" s="439"/>
      <c r="E58" s="439"/>
      <c r="F58" s="439"/>
      <c r="G58" s="448"/>
      <c r="H58" s="465"/>
      <c r="I58" s="46"/>
      <c r="J58" s="46"/>
      <c r="K58" s="46"/>
      <c r="L58" s="46"/>
      <c r="M58" s="46"/>
    </row>
    <row r="59" spans="1:13" ht="15.75" customHeight="1" thickBot="1">
      <c r="A59" s="466" t="s">
        <v>316</v>
      </c>
      <c r="B59" s="340"/>
      <c r="C59" s="340"/>
      <c r="D59" s="340"/>
      <c r="E59" s="340"/>
      <c r="F59" s="467"/>
      <c r="G59" s="693">
        <f>G47+G51+G54+G57</f>
        <v>0</v>
      </c>
      <c r="H59" s="694"/>
      <c r="I59" s="46"/>
      <c r="J59" s="46"/>
      <c r="K59" s="46"/>
      <c r="L59" s="46"/>
      <c r="M59" s="46"/>
    </row>
    <row r="60" spans="1:13" ht="12.75" customHeight="1" hidden="1">
      <c r="A60" s="468"/>
      <c r="B60" s="258"/>
      <c r="C60" s="258"/>
      <c r="D60" s="258"/>
      <c r="E60" s="258"/>
      <c r="F60" s="469"/>
      <c r="G60" s="470"/>
      <c r="H60" s="470"/>
      <c r="I60" s="46"/>
      <c r="J60" s="46"/>
      <c r="K60" s="46"/>
      <c r="L60" s="46"/>
      <c r="M60" s="46"/>
    </row>
    <row r="61" spans="1:13" ht="18.75" customHeight="1" hidden="1">
      <c r="A61" s="471" t="s">
        <v>135</v>
      </c>
      <c r="B61" s="472"/>
      <c r="C61" s="472"/>
      <c r="D61" s="472"/>
      <c r="E61" s="383"/>
      <c r="F61" s="386"/>
      <c r="G61" s="473"/>
      <c r="H61" s="474"/>
      <c r="I61" s="46"/>
      <c r="J61" s="46"/>
      <c r="K61" s="46"/>
      <c r="L61" s="46"/>
      <c r="M61" s="46"/>
    </row>
    <row r="62" spans="1:13" ht="13.5" customHeight="1" hidden="1">
      <c r="A62" s="689"/>
      <c r="B62" s="690"/>
      <c r="C62" s="690"/>
      <c r="D62" s="690"/>
      <c r="E62" s="690"/>
      <c r="F62" s="690"/>
      <c r="G62" s="698"/>
      <c r="H62" s="698"/>
      <c r="I62" s="46"/>
      <c r="J62" s="46"/>
      <c r="K62" s="46"/>
      <c r="L62" s="46"/>
      <c r="M62" s="46"/>
    </row>
    <row r="63" spans="1:13" ht="13.5" customHeight="1" hidden="1">
      <c r="A63" s="689"/>
      <c r="B63" s="690"/>
      <c r="C63" s="690"/>
      <c r="D63" s="690"/>
      <c r="E63" s="690"/>
      <c r="F63" s="690"/>
      <c r="G63" s="698"/>
      <c r="H63" s="698"/>
      <c r="I63" s="46"/>
      <c r="J63" s="46"/>
      <c r="K63" s="46"/>
      <c r="L63" s="46"/>
      <c r="M63" s="46"/>
    </row>
    <row r="64" spans="1:13" ht="7.5" customHeight="1" thickBot="1">
      <c r="A64" s="468"/>
      <c r="B64" s="258"/>
      <c r="C64" s="258"/>
      <c r="D64" s="258"/>
      <c r="E64" s="258"/>
      <c r="F64" s="469"/>
      <c r="G64" s="470"/>
      <c r="H64" s="470"/>
      <c r="I64" s="46"/>
      <c r="J64" s="46"/>
      <c r="K64" s="46"/>
      <c r="L64" s="46"/>
      <c r="M64" s="46"/>
    </row>
    <row r="65" spans="1:13" ht="18.75" customHeight="1" thickBot="1">
      <c r="A65" s="475" t="s">
        <v>473</v>
      </c>
      <c r="B65" s="476"/>
      <c r="C65" s="476"/>
      <c r="D65" s="476"/>
      <c r="E65" s="476"/>
      <c r="F65" s="477"/>
      <c r="G65" s="693">
        <f>G59-'Gemein+Nebenkosten_Erlöse'!I43</f>
        <v>0</v>
      </c>
      <c r="H65" s="694"/>
      <c r="I65" s="46"/>
      <c r="J65" s="46"/>
      <c r="K65" s="46"/>
      <c r="L65" s="46"/>
      <c r="M65" s="46"/>
    </row>
    <row r="66" spans="1:13" ht="5.25" customHeight="1">
      <c r="A66" s="699"/>
      <c r="B66" s="700"/>
      <c r="C66" s="700"/>
      <c r="D66" s="700"/>
      <c r="E66" s="700"/>
      <c r="F66" s="700"/>
      <c r="G66" s="700"/>
      <c r="H66" s="700"/>
      <c r="I66" s="46"/>
      <c r="J66" s="46"/>
      <c r="K66" s="46"/>
      <c r="L66" s="46"/>
      <c r="M66" s="46"/>
    </row>
    <row r="67" spans="1:13" ht="14.25" customHeight="1">
      <c r="A67" s="478"/>
      <c r="B67" s="478"/>
      <c r="C67" s="478"/>
      <c r="D67" s="478"/>
      <c r="E67" s="478"/>
      <c r="F67" s="478"/>
      <c r="G67" s="479"/>
      <c r="H67" s="479"/>
      <c r="I67" s="46"/>
      <c r="J67" s="46"/>
      <c r="K67" s="46"/>
      <c r="L67" s="46"/>
      <c r="M67" s="46"/>
    </row>
    <row r="68" spans="1:13" ht="12" customHeight="1">
      <c r="A68" s="660"/>
      <c r="B68" s="660"/>
      <c r="C68" s="660"/>
      <c r="D68" s="660"/>
      <c r="E68" s="660"/>
      <c r="F68" s="660"/>
      <c r="G68" s="660"/>
      <c r="H68" s="660"/>
      <c r="I68" s="46"/>
      <c r="J68" s="46"/>
      <c r="K68" s="46"/>
      <c r="L68" s="46"/>
      <c r="M68" s="46"/>
    </row>
    <row r="69" spans="1:13" ht="12" customHeight="1">
      <c r="A69" s="660"/>
      <c r="B69" s="660"/>
      <c r="C69" s="660"/>
      <c r="D69" s="660"/>
      <c r="E69" s="660"/>
      <c r="F69" s="660"/>
      <c r="G69" s="660"/>
      <c r="H69" s="660"/>
      <c r="I69" s="46"/>
      <c r="J69" s="46"/>
      <c r="K69" s="46"/>
      <c r="L69" s="46"/>
      <c r="M69" s="46"/>
    </row>
    <row r="70" spans="1:13" ht="12" customHeight="1">
      <c r="A70" s="660"/>
      <c r="B70" s="660"/>
      <c r="C70" s="660"/>
      <c r="D70" s="660"/>
      <c r="E70" s="660"/>
      <c r="F70" s="660"/>
      <c r="G70" s="660"/>
      <c r="H70" s="660"/>
      <c r="I70" s="46"/>
      <c r="J70" s="46"/>
      <c r="K70" s="46"/>
      <c r="L70" s="46"/>
      <c r="M70" s="46"/>
    </row>
    <row r="71" spans="1:13" ht="12" customHeight="1">
      <c r="A71" s="660"/>
      <c r="B71" s="660"/>
      <c r="C71" s="660"/>
      <c r="D71" s="660"/>
      <c r="E71" s="660"/>
      <c r="F71" s="660"/>
      <c r="G71" s="660"/>
      <c r="H71" s="660"/>
      <c r="I71" s="46"/>
      <c r="J71" s="46"/>
      <c r="K71" s="46"/>
      <c r="L71" s="46"/>
      <c r="M71" s="46"/>
    </row>
    <row r="72" spans="1:13" ht="12" customHeight="1">
      <c r="A72" s="660"/>
      <c r="B72" s="660"/>
      <c r="C72" s="660"/>
      <c r="D72" s="660"/>
      <c r="E72" s="660"/>
      <c r="F72" s="660"/>
      <c r="G72" s="660"/>
      <c r="H72" s="660"/>
      <c r="I72" s="46"/>
      <c r="J72" s="46"/>
      <c r="K72" s="46"/>
      <c r="L72" s="46"/>
      <c r="M72" s="46"/>
    </row>
    <row r="73" spans="1:13" ht="12" customHeight="1">
      <c r="A73" s="660"/>
      <c r="B73" s="660"/>
      <c r="C73" s="660"/>
      <c r="D73" s="660"/>
      <c r="E73" s="660"/>
      <c r="F73" s="660"/>
      <c r="G73" s="660"/>
      <c r="H73" s="660"/>
      <c r="I73" s="46"/>
      <c r="J73" s="46"/>
      <c r="K73" s="46"/>
      <c r="L73" s="46"/>
      <c r="M73" s="46"/>
    </row>
    <row r="74" spans="1:13" ht="12" customHeight="1">
      <c r="A74" s="660"/>
      <c r="B74" s="660"/>
      <c r="C74" s="660"/>
      <c r="D74" s="660"/>
      <c r="E74" s="660"/>
      <c r="F74" s="660"/>
      <c r="G74" s="660"/>
      <c r="H74" s="660"/>
      <c r="I74" s="46"/>
      <c r="J74" s="46"/>
      <c r="K74" s="46"/>
      <c r="L74" s="46"/>
      <c r="M74" s="46"/>
    </row>
    <row r="75" spans="1:13" ht="12" customHeight="1">
      <c r="A75" s="660"/>
      <c r="B75" s="660"/>
      <c r="C75" s="660"/>
      <c r="D75" s="660"/>
      <c r="E75" s="660"/>
      <c r="F75" s="660"/>
      <c r="G75" s="660"/>
      <c r="H75" s="660"/>
      <c r="I75" s="46"/>
      <c r="J75" s="46"/>
      <c r="K75" s="46"/>
      <c r="L75" s="46"/>
      <c r="M75" s="46"/>
    </row>
    <row r="76" spans="1:13" ht="12" customHeight="1">
      <c r="A76" s="660"/>
      <c r="B76" s="660"/>
      <c r="C76" s="660"/>
      <c r="D76" s="660"/>
      <c r="E76" s="660"/>
      <c r="F76" s="660"/>
      <c r="G76" s="660"/>
      <c r="H76" s="660"/>
      <c r="I76" s="46"/>
      <c r="J76" s="46"/>
      <c r="K76" s="46"/>
      <c r="L76" s="46"/>
      <c r="M76" s="46"/>
    </row>
    <row r="77" spans="1:13" ht="12" customHeight="1">
      <c r="A77" s="660"/>
      <c r="B77" s="660"/>
      <c r="C77" s="660"/>
      <c r="D77" s="660"/>
      <c r="E77" s="660"/>
      <c r="F77" s="660"/>
      <c r="G77" s="660"/>
      <c r="H77" s="660"/>
      <c r="I77" s="46"/>
      <c r="J77" s="46"/>
      <c r="K77" s="46"/>
      <c r="L77" s="46"/>
      <c r="M77" s="46"/>
    </row>
    <row r="78" spans="1:13" ht="12" customHeight="1">
      <c r="A78" s="660"/>
      <c r="B78" s="660"/>
      <c r="C78" s="660"/>
      <c r="D78" s="660"/>
      <c r="E78" s="660"/>
      <c r="F78" s="660"/>
      <c r="G78" s="660"/>
      <c r="H78" s="660"/>
      <c r="I78" s="46"/>
      <c r="J78" s="46"/>
      <c r="K78" s="46"/>
      <c r="L78" s="46"/>
      <c r="M78" s="46"/>
    </row>
    <row r="79" spans="1:13" ht="12" customHeight="1">
      <c r="A79" s="660"/>
      <c r="B79" s="660"/>
      <c r="C79" s="660"/>
      <c r="D79" s="660"/>
      <c r="E79" s="660"/>
      <c r="F79" s="660"/>
      <c r="G79" s="660"/>
      <c r="H79" s="660"/>
      <c r="I79" s="46"/>
      <c r="J79" s="46"/>
      <c r="K79" s="46"/>
      <c r="L79" s="46"/>
      <c r="M79" s="46"/>
    </row>
    <row r="80" spans="1:13" ht="12" customHeight="1">
      <c r="A80" s="660"/>
      <c r="B80" s="660"/>
      <c r="C80" s="660"/>
      <c r="D80" s="660"/>
      <c r="E80" s="660"/>
      <c r="F80" s="660"/>
      <c r="G80" s="660"/>
      <c r="H80" s="660"/>
      <c r="I80" s="46"/>
      <c r="J80" s="46"/>
      <c r="K80" s="46"/>
      <c r="L80" s="46"/>
      <c r="M80" s="46"/>
    </row>
    <row r="81" spans="1:13" ht="12.75">
      <c r="A81" s="660"/>
      <c r="B81" s="660"/>
      <c r="C81" s="660"/>
      <c r="D81" s="660"/>
      <c r="E81" s="660"/>
      <c r="F81" s="660"/>
      <c r="G81" s="660"/>
      <c r="H81" s="660"/>
      <c r="I81" s="46"/>
      <c r="J81" s="46"/>
      <c r="K81" s="46"/>
      <c r="L81" s="46"/>
      <c r="M81" s="46"/>
    </row>
    <row r="82" spans="1:13" ht="12.75">
      <c r="A82" s="660"/>
      <c r="B82" s="660"/>
      <c r="C82" s="660"/>
      <c r="D82" s="660"/>
      <c r="E82" s="660"/>
      <c r="F82" s="660"/>
      <c r="G82" s="660"/>
      <c r="H82" s="660"/>
      <c r="I82" s="46"/>
      <c r="J82" s="46"/>
      <c r="K82" s="46"/>
      <c r="L82" s="46"/>
      <c r="M82" s="46"/>
    </row>
    <row r="83" spans="1:13" ht="12.75">
      <c r="A83" s="660"/>
      <c r="B83" s="660"/>
      <c r="C83" s="660"/>
      <c r="D83" s="660"/>
      <c r="E83" s="660"/>
      <c r="F83" s="660"/>
      <c r="G83" s="660"/>
      <c r="H83" s="660"/>
      <c r="I83" s="46"/>
      <c r="J83" s="46"/>
      <c r="K83" s="46"/>
      <c r="L83" s="46"/>
      <c r="M83" s="46"/>
    </row>
    <row r="84" spans="1:13" ht="12.75">
      <c r="A84" s="660"/>
      <c r="B84" s="660"/>
      <c r="C84" s="660"/>
      <c r="D84" s="660"/>
      <c r="E84" s="660"/>
      <c r="F84" s="660"/>
      <c r="G84" s="660"/>
      <c r="H84" s="660"/>
      <c r="I84" s="46"/>
      <c r="J84" s="46"/>
      <c r="K84" s="46"/>
      <c r="L84" s="46"/>
      <c r="M84" s="46"/>
    </row>
    <row r="85" spans="1:13" ht="12.75">
      <c r="A85" s="660"/>
      <c r="B85" s="660"/>
      <c r="C85" s="660"/>
      <c r="D85" s="660"/>
      <c r="E85" s="660"/>
      <c r="F85" s="660"/>
      <c r="G85" s="660"/>
      <c r="H85" s="660"/>
      <c r="I85" s="46"/>
      <c r="J85" s="46"/>
      <c r="K85" s="46"/>
      <c r="L85" s="46"/>
      <c r="M85" s="46"/>
    </row>
    <row r="86" spans="1:13" ht="12.75">
      <c r="A86" s="478"/>
      <c r="B86" s="478"/>
      <c r="C86" s="478"/>
      <c r="D86" s="478"/>
      <c r="E86" s="478"/>
      <c r="F86" s="478"/>
      <c r="G86" s="479"/>
      <c r="H86" s="479"/>
      <c r="I86" s="46"/>
      <c r="J86" s="46"/>
      <c r="K86" s="46"/>
      <c r="L86" s="46"/>
      <c r="M86" s="46"/>
    </row>
    <row r="87" spans="1:13" ht="12.75">
      <c r="A87" s="478"/>
      <c r="B87" s="478"/>
      <c r="C87" s="478"/>
      <c r="D87" s="478"/>
      <c r="E87" s="478"/>
      <c r="F87" s="478"/>
      <c r="G87" s="479"/>
      <c r="H87" s="479"/>
      <c r="I87" s="46"/>
      <c r="J87" s="46"/>
      <c r="K87" s="46"/>
      <c r="L87" s="46"/>
      <c r="M87" s="46"/>
    </row>
    <row r="88" spans="1:13" ht="12.75">
      <c r="A88" s="478"/>
      <c r="B88" s="478"/>
      <c r="C88" s="478"/>
      <c r="D88" s="478"/>
      <c r="E88" s="478"/>
      <c r="F88" s="478"/>
      <c r="G88" s="479"/>
      <c r="H88" s="479"/>
      <c r="I88" s="46"/>
      <c r="J88" s="46"/>
      <c r="K88" s="46"/>
      <c r="L88" s="46"/>
      <c r="M88" s="46"/>
    </row>
    <row r="89" spans="1:13" ht="12.75">
      <c r="A89" s="478"/>
      <c r="B89" s="478"/>
      <c r="C89" s="478"/>
      <c r="D89" s="478"/>
      <c r="E89" s="478"/>
      <c r="F89" s="478"/>
      <c r="G89" s="479"/>
      <c r="H89" s="479"/>
      <c r="I89" s="46"/>
      <c r="J89" s="46"/>
      <c r="K89" s="46"/>
      <c r="L89" s="46"/>
      <c r="M89" s="46"/>
    </row>
    <row r="90" spans="1:13" ht="12.75">
      <c r="A90" s="478"/>
      <c r="B90" s="478"/>
      <c r="C90" s="478"/>
      <c r="D90" s="478"/>
      <c r="E90" s="478"/>
      <c r="F90" s="478"/>
      <c r="G90" s="479"/>
      <c r="H90" s="479"/>
      <c r="I90" s="46"/>
      <c r="J90" s="46"/>
      <c r="K90" s="46"/>
      <c r="L90" s="46"/>
      <c r="M90" s="46"/>
    </row>
    <row r="91" spans="1:13" ht="12.75">
      <c r="A91" s="478"/>
      <c r="B91" s="478"/>
      <c r="C91" s="478"/>
      <c r="D91" s="478"/>
      <c r="E91" s="478"/>
      <c r="F91" s="478"/>
      <c r="G91" s="479"/>
      <c r="H91" s="479"/>
      <c r="I91" s="46"/>
      <c r="J91" s="46"/>
      <c r="K91" s="46"/>
      <c r="L91" s="46"/>
      <c r="M91" s="46"/>
    </row>
    <row r="92" spans="1:13" ht="12.75">
      <c r="A92" s="480"/>
      <c r="B92" s="480"/>
      <c r="C92" s="480"/>
      <c r="D92" s="480"/>
      <c r="E92" s="480"/>
      <c r="F92" s="480"/>
      <c r="G92" s="481"/>
      <c r="H92" s="481"/>
      <c r="I92" s="46"/>
      <c r="J92" s="46"/>
      <c r="K92" s="46"/>
      <c r="L92" s="46"/>
      <c r="M92" s="46"/>
    </row>
    <row r="93" spans="1:13" ht="12.75">
      <c r="A93" s="480"/>
      <c r="B93" s="480"/>
      <c r="C93" s="480"/>
      <c r="D93" s="480"/>
      <c r="E93" s="480"/>
      <c r="F93" s="480"/>
      <c r="G93" s="481"/>
      <c r="H93" s="481"/>
      <c r="I93" s="46"/>
      <c r="J93" s="46"/>
      <c r="K93" s="46"/>
      <c r="L93" s="46"/>
      <c r="M93" s="46"/>
    </row>
    <row r="94" spans="1:13" ht="12.75">
      <c r="A94" s="480"/>
      <c r="B94" s="480"/>
      <c r="C94" s="480"/>
      <c r="D94" s="480"/>
      <c r="E94" s="480"/>
      <c r="F94" s="480"/>
      <c r="G94" s="481"/>
      <c r="H94" s="481"/>
      <c r="I94" s="46"/>
      <c r="J94" s="46"/>
      <c r="K94" s="46"/>
      <c r="L94" s="46"/>
      <c r="M94" s="46"/>
    </row>
    <row r="95" spans="1:13" ht="12.75">
      <c r="A95" s="480"/>
      <c r="B95" s="480"/>
      <c r="C95" s="480"/>
      <c r="D95" s="480"/>
      <c r="E95" s="480"/>
      <c r="F95" s="480"/>
      <c r="G95" s="481"/>
      <c r="H95" s="481"/>
      <c r="I95" s="46"/>
      <c r="J95" s="46"/>
      <c r="K95" s="46"/>
      <c r="L95" s="46"/>
      <c r="M95" s="46"/>
    </row>
    <row r="96" spans="1:13" ht="12.75">
      <c r="A96" s="480"/>
      <c r="B96" s="480"/>
      <c r="C96" s="480"/>
      <c r="D96" s="480"/>
      <c r="E96" s="480"/>
      <c r="F96" s="480"/>
      <c r="G96" s="481"/>
      <c r="H96" s="481"/>
      <c r="I96" s="46"/>
      <c r="J96" s="46"/>
      <c r="K96" s="46"/>
      <c r="L96" s="46"/>
      <c r="M96" s="46"/>
    </row>
    <row r="97" spans="1:13" ht="12.75">
      <c r="A97" s="480"/>
      <c r="B97" s="480"/>
      <c r="C97" s="480"/>
      <c r="D97" s="480"/>
      <c r="E97" s="480"/>
      <c r="F97" s="480"/>
      <c r="G97" s="481"/>
      <c r="H97" s="481"/>
      <c r="I97" s="46"/>
      <c r="J97" s="46"/>
      <c r="K97" s="46"/>
      <c r="L97" s="46"/>
      <c r="M97" s="46"/>
    </row>
    <row r="98" spans="1:13" ht="12.75">
      <c r="A98" s="480"/>
      <c r="B98" s="480"/>
      <c r="C98" s="480"/>
      <c r="D98" s="480"/>
      <c r="E98" s="480"/>
      <c r="F98" s="480"/>
      <c r="G98" s="481"/>
      <c r="H98" s="481"/>
      <c r="I98" s="46"/>
      <c r="J98" s="46"/>
      <c r="K98" s="46"/>
      <c r="L98" s="46"/>
      <c r="M98" s="46"/>
    </row>
    <row r="99" spans="1:13" ht="12.75">
      <c r="A99" s="480"/>
      <c r="B99" s="480"/>
      <c r="C99" s="480"/>
      <c r="D99" s="480"/>
      <c r="E99" s="480"/>
      <c r="F99" s="480"/>
      <c r="G99" s="481"/>
      <c r="H99" s="481"/>
      <c r="I99" s="46"/>
      <c r="J99" s="46"/>
      <c r="K99" s="46"/>
      <c r="L99" s="46"/>
      <c r="M99" s="46"/>
    </row>
    <row r="100" spans="1:13" ht="12.75">
      <c r="A100" s="480"/>
      <c r="B100" s="480"/>
      <c r="C100" s="480"/>
      <c r="D100" s="480"/>
      <c r="E100" s="480"/>
      <c r="F100" s="480"/>
      <c r="G100" s="481"/>
      <c r="H100" s="481"/>
      <c r="I100" s="46"/>
      <c r="J100" s="46"/>
      <c r="K100" s="46"/>
      <c r="L100" s="46"/>
      <c r="M100" s="46"/>
    </row>
    <row r="101" spans="1:13" ht="12.75">
      <c r="A101" s="480"/>
      <c r="B101" s="480"/>
      <c r="C101" s="480"/>
      <c r="D101" s="480"/>
      <c r="E101" s="480"/>
      <c r="F101" s="480"/>
      <c r="G101" s="481"/>
      <c r="H101" s="481"/>
      <c r="I101" s="46"/>
      <c r="J101" s="46"/>
      <c r="K101" s="46"/>
      <c r="L101" s="46"/>
      <c r="M101" s="46"/>
    </row>
    <row r="102" spans="1:13" ht="12.75">
      <c r="A102" s="480"/>
      <c r="B102" s="480"/>
      <c r="C102" s="480"/>
      <c r="D102" s="480"/>
      <c r="E102" s="480"/>
      <c r="F102" s="480"/>
      <c r="G102" s="481"/>
      <c r="H102" s="481"/>
      <c r="I102" s="46"/>
      <c r="J102" s="46"/>
      <c r="K102" s="46"/>
      <c r="L102" s="46"/>
      <c r="M102" s="46"/>
    </row>
    <row r="103" spans="1:13" ht="12.75">
      <c r="A103" s="480"/>
      <c r="B103" s="480"/>
      <c r="C103" s="480"/>
      <c r="D103" s="480"/>
      <c r="E103" s="480"/>
      <c r="F103" s="480"/>
      <c r="G103" s="481"/>
      <c r="H103" s="481"/>
      <c r="I103" s="46"/>
      <c r="J103" s="46"/>
      <c r="K103" s="46"/>
      <c r="L103" s="46"/>
      <c r="M103" s="46"/>
    </row>
    <row r="104" spans="1:13" ht="12.75">
      <c r="A104" s="480"/>
      <c r="B104" s="480"/>
      <c r="C104" s="480"/>
      <c r="D104" s="480"/>
      <c r="E104" s="480"/>
      <c r="F104" s="480"/>
      <c r="G104" s="481"/>
      <c r="H104" s="481"/>
      <c r="I104" s="46"/>
      <c r="J104" s="46"/>
      <c r="K104" s="46"/>
      <c r="L104" s="46"/>
      <c r="M104" s="46"/>
    </row>
    <row r="105" spans="1:13" ht="12.75">
      <c r="A105" s="480"/>
      <c r="B105" s="480"/>
      <c r="C105" s="480"/>
      <c r="D105" s="480"/>
      <c r="E105" s="480"/>
      <c r="F105" s="480"/>
      <c r="G105" s="481"/>
      <c r="H105" s="481"/>
      <c r="I105" s="46"/>
      <c r="J105" s="46"/>
      <c r="K105" s="46"/>
      <c r="L105" s="46"/>
      <c r="M105" s="46"/>
    </row>
    <row r="106" spans="1:13" ht="12.75">
      <c r="A106" s="480"/>
      <c r="B106" s="480"/>
      <c r="C106" s="480"/>
      <c r="D106" s="480"/>
      <c r="E106" s="480"/>
      <c r="F106" s="480"/>
      <c r="G106" s="481"/>
      <c r="H106" s="481"/>
      <c r="I106" s="46"/>
      <c r="J106" s="46"/>
      <c r="K106" s="46"/>
      <c r="L106" s="46"/>
      <c r="M106" s="46"/>
    </row>
    <row r="107" spans="1:13" ht="12.75">
      <c r="A107" s="480"/>
      <c r="B107" s="480"/>
      <c r="C107" s="480"/>
      <c r="D107" s="480"/>
      <c r="E107" s="480"/>
      <c r="F107" s="480"/>
      <c r="G107" s="481"/>
      <c r="H107" s="481"/>
      <c r="I107" s="46"/>
      <c r="J107" s="46"/>
      <c r="K107" s="46"/>
      <c r="L107" s="46"/>
      <c r="M107" s="46"/>
    </row>
    <row r="108" spans="1:13" ht="12.75">
      <c r="A108" s="480"/>
      <c r="B108" s="480"/>
      <c r="C108" s="480"/>
      <c r="D108" s="480"/>
      <c r="E108" s="480"/>
      <c r="F108" s="480"/>
      <c r="G108" s="481"/>
      <c r="H108" s="481"/>
      <c r="I108" s="46"/>
      <c r="J108" s="46"/>
      <c r="K108" s="46"/>
      <c r="L108" s="46"/>
      <c r="M108" s="46"/>
    </row>
    <row r="109" spans="1:13" ht="12.75">
      <c r="A109" s="480"/>
      <c r="B109" s="480"/>
      <c r="C109" s="480"/>
      <c r="D109" s="480"/>
      <c r="E109" s="480"/>
      <c r="F109" s="480"/>
      <c r="G109" s="481"/>
      <c r="H109" s="481"/>
      <c r="I109" s="46"/>
      <c r="J109" s="46"/>
      <c r="K109" s="46"/>
      <c r="L109" s="46"/>
      <c r="M109" s="46"/>
    </row>
    <row r="110" spans="1:13" ht="12.75">
      <c r="A110" s="480"/>
      <c r="B110" s="480"/>
      <c r="C110" s="480"/>
      <c r="D110" s="480"/>
      <c r="E110" s="480"/>
      <c r="F110" s="480"/>
      <c r="G110" s="481"/>
      <c r="H110" s="481"/>
      <c r="I110" s="46"/>
      <c r="J110" s="46"/>
      <c r="K110" s="46"/>
      <c r="L110" s="46"/>
      <c r="M110" s="46"/>
    </row>
    <row r="111" spans="1:13" ht="12.75">
      <c r="A111" s="480"/>
      <c r="B111" s="480"/>
      <c r="C111" s="480"/>
      <c r="D111" s="480"/>
      <c r="E111" s="480"/>
      <c r="F111" s="480"/>
      <c r="G111" s="481"/>
      <c r="H111" s="481"/>
      <c r="I111" s="46"/>
      <c r="J111" s="46"/>
      <c r="K111" s="46"/>
      <c r="L111" s="46"/>
      <c r="M111" s="46"/>
    </row>
    <row r="112" spans="1:13" ht="12.75">
      <c r="A112" s="480"/>
      <c r="B112" s="480"/>
      <c r="C112" s="480"/>
      <c r="D112" s="480"/>
      <c r="E112" s="480"/>
      <c r="F112" s="480"/>
      <c r="G112" s="481"/>
      <c r="H112" s="481"/>
      <c r="I112" s="46"/>
      <c r="J112" s="46"/>
      <c r="K112" s="46"/>
      <c r="L112" s="46"/>
      <c r="M112" s="46"/>
    </row>
    <row r="113" spans="1:13" ht="12.75">
      <c r="A113" s="480"/>
      <c r="B113" s="480"/>
      <c r="C113" s="480"/>
      <c r="D113" s="480"/>
      <c r="E113" s="480"/>
      <c r="F113" s="480"/>
      <c r="G113" s="481"/>
      <c r="H113" s="481"/>
      <c r="I113" s="46"/>
      <c r="J113" s="46"/>
      <c r="K113" s="46"/>
      <c r="L113" s="46"/>
      <c r="M113" s="46"/>
    </row>
    <row r="114" spans="1:13" ht="12.75">
      <c r="A114" s="46"/>
      <c r="B114" s="46"/>
      <c r="C114" s="46"/>
      <c r="D114" s="46"/>
      <c r="E114" s="46"/>
      <c r="F114" s="46"/>
      <c r="G114" s="293"/>
      <c r="H114" s="293"/>
      <c r="I114" s="46"/>
      <c r="J114" s="46"/>
      <c r="K114" s="46"/>
      <c r="L114" s="46"/>
      <c r="M114" s="46"/>
    </row>
    <row r="115" spans="1:13" ht="12.75">
      <c r="A115" s="46"/>
      <c r="B115" s="46"/>
      <c r="C115" s="46"/>
      <c r="D115" s="46"/>
      <c r="E115" s="46"/>
      <c r="F115" s="46"/>
      <c r="G115" s="293"/>
      <c r="H115" s="293"/>
      <c r="I115" s="46"/>
      <c r="J115" s="46"/>
      <c r="K115" s="46"/>
      <c r="L115" s="46"/>
      <c r="M115" s="46"/>
    </row>
    <row r="116" spans="1:13" ht="12.75">
      <c r="A116" s="46"/>
      <c r="B116" s="46"/>
      <c r="C116" s="46"/>
      <c r="D116" s="46"/>
      <c r="E116" s="46"/>
      <c r="F116" s="46"/>
      <c r="G116" s="293"/>
      <c r="H116" s="293"/>
      <c r="I116" s="46"/>
      <c r="J116" s="46"/>
      <c r="K116" s="46"/>
      <c r="L116" s="46"/>
      <c r="M116" s="46"/>
    </row>
    <row r="117" spans="1:13" ht="12.75">
      <c r="A117" s="46"/>
      <c r="B117" s="46"/>
      <c r="C117" s="46"/>
      <c r="D117" s="46"/>
      <c r="E117" s="46"/>
      <c r="F117" s="46"/>
      <c r="G117" s="293"/>
      <c r="H117" s="293"/>
      <c r="I117" s="46"/>
      <c r="J117" s="46"/>
      <c r="K117" s="46"/>
      <c r="L117" s="46"/>
      <c r="M117" s="46"/>
    </row>
    <row r="118" spans="1:13" ht="12.75">
      <c r="A118" s="46"/>
      <c r="B118" s="46"/>
      <c r="C118" s="46"/>
      <c r="D118" s="46"/>
      <c r="E118" s="46"/>
      <c r="F118" s="46"/>
      <c r="G118" s="293"/>
      <c r="H118" s="293"/>
      <c r="I118" s="46"/>
      <c r="J118" s="46"/>
      <c r="K118" s="46"/>
      <c r="L118" s="46"/>
      <c r="M118" s="46"/>
    </row>
    <row r="119" spans="1:13" ht="12.75">
      <c r="A119" s="46"/>
      <c r="B119" s="46"/>
      <c r="C119" s="46"/>
      <c r="D119" s="46"/>
      <c r="E119" s="46"/>
      <c r="F119" s="46"/>
      <c r="G119" s="293"/>
      <c r="H119" s="293"/>
      <c r="I119" s="46"/>
      <c r="J119" s="46"/>
      <c r="K119" s="46"/>
      <c r="L119" s="46"/>
      <c r="M119" s="46"/>
    </row>
    <row r="120" spans="1:13" ht="12.75">
      <c r="A120" s="46"/>
      <c r="B120" s="46"/>
      <c r="C120" s="46"/>
      <c r="D120" s="46"/>
      <c r="E120" s="46"/>
      <c r="F120" s="46"/>
      <c r="G120" s="293"/>
      <c r="H120" s="293"/>
      <c r="I120" s="46"/>
      <c r="J120" s="46"/>
      <c r="K120" s="46"/>
      <c r="L120" s="46"/>
      <c r="M120" s="46"/>
    </row>
    <row r="121" spans="1:13" ht="12.75">
      <c r="A121" s="46"/>
      <c r="B121" s="46"/>
      <c r="C121" s="46"/>
      <c r="D121" s="46"/>
      <c r="E121" s="46"/>
      <c r="F121" s="46"/>
      <c r="G121" s="293"/>
      <c r="H121" s="293"/>
      <c r="I121" s="46"/>
      <c r="J121" s="46"/>
      <c r="K121" s="46"/>
      <c r="L121" s="46"/>
      <c r="M121" s="46"/>
    </row>
    <row r="122" spans="1:13" ht="12.75">
      <c r="A122" s="46"/>
      <c r="B122" s="46"/>
      <c r="C122" s="46"/>
      <c r="D122" s="46"/>
      <c r="E122" s="46"/>
      <c r="F122" s="46"/>
      <c r="G122" s="293"/>
      <c r="H122" s="293"/>
      <c r="I122" s="46"/>
      <c r="J122" s="46"/>
      <c r="K122" s="46"/>
      <c r="L122" s="46"/>
      <c r="M122" s="46"/>
    </row>
    <row r="123" spans="1:13" ht="12.75">
      <c r="A123" s="46"/>
      <c r="B123" s="46"/>
      <c r="C123" s="46"/>
      <c r="D123" s="46"/>
      <c r="E123" s="46"/>
      <c r="F123" s="46"/>
      <c r="G123" s="293"/>
      <c r="H123" s="293"/>
      <c r="I123" s="46"/>
      <c r="J123" s="46"/>
      <c r="K123" s="46"/>
      <c r="L123" s="46"/>
      <c r="M123" s="46"/>
    </row>
    <row r="124" spans="1:13" ht="12.75">
      <c r="A124" s="46"/>
      <c r="B124" s="46"/>
      <c r="C124" s="46"/>
      <c r="D124" s="46"/>
      <c r="E124" s="46"/>
      <c r="F124" s="46"/>
      <c r="G124" s="293"/>
      <c r="H124" s="293"/>
      <c r="I124" s="46"/>
      <c r="J124" s="46"/>
      <c r="K124" s="46"/>
      <c r="L124" s="46"/>
      <c r="M124" s="46"/>
    </row>
    <row r="125" spans="1:13" ht="12.75">
      <c r="A125" s="46"/>
      <c r="B125" s="46"/>
      <c r="C125" s="46"/>
      <c r="D125" s="46"/>
      <c r="E125" s="46"/>
      <c r="F125" s="46"/>
      <c r="G125" s="293"/>
      <c r="H125" s="293"/>
      <c r="I125" s="46"/>
      <c r="J125" s="46"/>
      <c r="K125" s="46"/>
      <c r="L125" s="46"/>
      <c r="M125" s="46"/>
    </row>
    <row r="126" spans="1:13" ht="12.75">
      <c r="A126" s="46"/>
      <c r="B126" s="46"/>
      <c r="C126" s="46"/>
      <c r="D126" s="46"/>
      <c r="E126" s="46"/>
      <c r="F126" s="46"/>
      <c r="G126" s="293"/>
      <c r="H126" s="293"/>
      <c r="I126" s="46"/>
      <c r="J126" s="46"/>
      <c r="K126" s="46"/>
      <c r="L126" s="46"/>
      <c r="M126" s="46"/>
    </row>
    <row r="127" spans="1:13" ht="12.75">
      <c r="A127" s="46"/>
      <c r="B127" s="46"/>
      <c r="C127" s="46"/>
      <c r="D127" s="46"/>
      <c r="E127" s="46"/>
      <c r="F127" s="46"/>
      <c r="G127" s="293"/>
      <c r="H127" s="293"/>
      <c r="I127" s="46"/>
      <c r="J127" s="46"/>
      <c r="K127" s="46"/>
      <c r="L127" s="46"/>
      <c r="M127" s="46"/>
    </row>
    <row r="128" spans="1:13" ht="12.75">
      <c r="A128" s="46"/>
      <c r="B128" s="46"/>
      <c r="C128" s="46"/>
      <c r="D128" s="46"/>
      <c r="E128" s="46"/>
      <c r="F128" s="46"/>
      <c r="G128" s="293"/>
      <c r="H128" s="293"/>
      <c r="I128" s="46"/>
      <c r="J128" s="46"/>
      <c r="K128" s="46"/>
      <c r="L128" s="46"/>
      <c r="M128" s="46"/>
    </row>
    <row r="129" spans="1:13" ht="12.75">
      <c r="A129" s="46"/>
      <c r="B129" s="46"/>
      <c r="C129" s="46"/>
      <c r="D129" s="46"/>
      <c r="E129" s="46"/>
      <c r="F129" s="46"/>
      <c r="G129" s="293"/>
      <c r="H129" s="293"/>
      <c r="I129" s="46"/>
      <c r="J129" s="46"/>
      <c r="K129" s="46"/>
      <c r="L129" s="46"/>
      <c r="M129" s="46"/>
    </row>
    <row r="130" spans="1:13" ht="12.75">
      <c r="A130" s="46"/>
      <c r="B130" s="46"/>
      <c r="C130" s="46"/>
      <c r="D130" s="46"/>
      <c r="E130" s="46"/>
      <c r="F130" s="46"/>
      <c r="G130" s="293"/>
      <c r="H130" s="293"/>
      <c r="I130" s="46"/>
      <c r="J130" s="46"/>
      <c r="K130" s="46"/>
      <c r="L130" s="46"/>
      <c r="M130" s="46"/>
    </row>
    <row r="131" spans="1:13" ht="12.75">
      <c r="A131" s="46"/>
      <c r="B131" s="46"/>
      <c r="C131" s="46"/>
      <c r="D131" s="46"/>
      <c r="E131" s="46"/>
      <c r="F131" s="46"/>
      <c r="G131" s="293"/>
      <c r="H131" s="293"/>
      <c r="I131" s="46"/>
      <c r="J131" s="46"/>
      <c r="K131" s="46"/>
      <c r="L131" s="46"/>
      <c r="M131" s="46"/>
    </row>
    <row r="132" spans="1:13" ht="12.75">
      <c r="A132" s="46"/>
      <c r="B132" s="46"/>
      <c r="C132" s="46"/>
      <c r="D132" s="46"/>
      <c r="E132" s="46"/>
      <c r="F132" s="46"/>
      <c r="G132" s="293"/>
      <c r="H132" s="293"/>
      <c r="I132" s="46"/>
      <c r="J132" s="46"/>
      <c r="K132" s="46"/>
      <c r="L132" s="46"/>
      <c r="M132" s="46"/>
    </row>
    <row r="133" spans="1:13" ht="12.75">
      <c r="A133" s="46"/>
      <c r="B133" s="46"/>
      <c r="C133" s="46"/>
      <c r="D133" s="46"/>
      <c r="E133" s="46"/>
      <c r="F133" s="46"/>
      <c r="G133" s="293"/>
      <c r="H133" s="293"/>
      <c r="I133" s="46"/>
      <c r="J133" s="46"/>
      <c r="K133" s="46"/>
      <c r="L133" s="46"/>
      <c r="M133" s="46"/>
    </row>
    <row r="134" spans="1:13" ht="12.75">
      <c r="A134" s="46"/>
      <c r="B134" s="46"/>
      <c r="C134" s="46"/>
      <c r="D134" s="46"/>
      <c r="E134" s="46"/>
      <c r="F134" s="46"/>
      <c r="G134" s="293"/>
      <c r="H134" s="293"/>
      <c r="I134" s="46"/>
      <c r="J134" s="46"/>
      <c r="K134" s="46"/>
      <c r="L134" s="46"/>
      <c r="M134" s="46"/>
    </row>
    <row r="135" spans="1:13" ht="12.75">
      <c r="A135" s="46"/>
      <c r="B135" s="46"/>
      <c r="C135" s="46"/>
      <c r="D135" s="46"/>
      <c r="E135" s="46"/>
      <c r="F135" s="46"/>
      <c r="G135" s="293"/>
      <c r="H135" s="293"/>
      <c r="I135" s="46"/>
      <c r="J135" s="46"/>
      <c r="K135" s="46"/>
      <c r="L135" s="46"/>
      <c r="M135" s="46"/>
    </row>
    <row r="136" spans="1:13" ht="12.75">
      <c r="A136" s="46"/>
      <c r="B136" s="46"/>
      <c r="C136" s="46"/>
      <c r="D136" s="46"/>
      <c r="E136" s="46"/>
      <c r="F136" s="46"/>
      <c r="G136" s="293"/>
      <c r="H136" s="293"/>
      <c r="I136" s="46"/>
      <c r="J136" s="46"/>
      <c r="K136" s="46"/>
      <c r="L136" s="46"/>
      <c r="M136" s="46"/>
    </row>
    <row r="137" spans="1:13" ht="12.75">
      <c r="A137" s="46"/>
      <c r="B137" s="46"/>
      <c r="C137" s="46"/>
      <c r="D137" s="46"/>
      <c r="E137" s="46"/>
      <c r="F137" s="46"/>
      <c r="G137" s="293"/>
      <c r="H137" s="293"/>
      <c r="I137" s="46"/>
      <c r="J137" s="46"/>
      <c r="K137" s="46"/>
      <c r="L137" s="46"/>
      <c r="M137" s="46"/>
    </row>
    <row r="138" spans="1:13" ht="12.75">
      <c r="A138" s="46"/>
      <c r="B138" s="46"/>
      <c r="C138" s="46"/>
      <c r="D138" s="46"/>
      <c r="E138" s="46"/>
      <c r="F138" s="46"/>
      <c r="G138" s="293"/>
      <c r="H138" s="293"/>
      <c r="I138" s="46"/>
      <c r="J138" s="46"/>
      <c r="K138" s="46"/>
      <c r="L138" s="46"/>
      <c r="M138" s="46"/>
    </row>
    <row r="139" spans="1:13" ht="12.75">
      <c r="A139" s="46"/>
      <c r="B139" s="46"/>
      <c r="C139" s="46"/>
      <c r="D139" s="46"/>
      <c r="E139" s="46"/>
      <c r="F139" s="46"/>
      <c r="G139" s="293"/>
      <c r="H139" s="293"/>
      <c r="I139" s="46"/>
      <c r="J139" s="46"/>
      <c r="K139" s="46"/>
      <c r="L139" s="46"/>
      <c r="M139" s="46"/>
    </row>
    <row r="140" spans="1:13" ht="12.75">
      <c r="A140" s="46"/>
      <c r="B140" s="46"/>
      <c r="C140" s="46"/>
      <c r="D140" s="46"/>
      <c r="E140" s="46"/>
      <c r="F140" s="46"/>
      <c r="G140" s="293"/>
      <c r="H140" s="293"/>
      <c r="I140" s="46"/>
      <c r="J140" s="46"/>
      <c r="K140" s="46"/>
      <c r="L140" s="46"/>
      <c r="M140" s="46"/>
    </row>
    <row r="141" spans="1:13" ht="12.75">
      <c r="A141" s="46"/>
      <c r="B141" s="46"/>
      <c r="C141" s="46"/>
      <c r="D141" s="46"/>
      <c r="E141" s="46"/>
      <c r="F141" s="46"/>
      <c r="G141" s="293"/>
      <c r="H141" s="293"/>
      <c r="I141" s="46"/>
      <c r="J141" s="46"/>
      <c r="K141" s="46"/>
      <c r="L141" s="46"/>
      <c r="M141" s="46"/>
    </row>
    <row r="142" spans="1:13" ht="12.75">
      <c r="A142" s="46"/>
      <c r="B142" s="46"/>
      <c r="C142" s="46"/>
      <c r="D142" s="46"/>
      <c r="E142" s="46"/>
      <c r="F142" s="46"/>
      <c r="G142" s="293"/>
      <c r="H142" s="293"/>
      <c r="I142" s="46"/>
      <c r="J142" s="46"/>
      <c r="K142" s="46"/>
      <c r="L142" s="46"/>
      <c r="M142" s="46"/>
    </row>
    <row r="143" spans="1:13" ht="12.75">
      <c r="A143" s="46"/>
      <c r="B143" s="46"/>
      <c r="C143" s="46"/>
      <c r="D143" s="46"/>
      <c r="E143" s="46"/>
      <c r="F143" s="46"/>
      <c r="G143" s="293"/>
      <c r="H143" s="293"/>
      <c r="I143" s="46"/>
      <c r="J143" s="46"/>
      <c r="K143" s="46"/>
      <c r="L143" s="46"/>
      <c r="M143" s="46"/>
    </row>
    <row r="144" spans="1:13" ht="12.75">
      <c r="A144" s="46"/>
      <c r="B144" s="46"/>
      <c r="C144" s="46"/>
      <c r="D144" s="46"/>
      <c r="E144" s="46"/>
      <c r="F144" s="46"/>
      <c r="G144" s="293"/>
      <c r="H144" s="293"/>
      <c r="I144" s="46"/>
      <c r="J144" s="46"/>
      <c r="K144" s="46"/>
      <c r="L144" s="46"/>
      <c r="M144" s="46"/>
    </row>
    <row r="145" spans="1:13" ht="12.75">
      <c r="A145" s="46"/>
      <c r="B145" s="46"/>
      <c r="C145" s="46"/>
      <c r="D145" s="46"/>
      <c r="E145" s="46"/>
      <c r="F145" s="46"/>
      <c r="G145" s="293"/>
      <c r="H145" s="293"/>
      <c r="I145" s="46"/>
      <c r="J145" s="46"/>
      <c r="K145" s="46"/>
      <c r="L145" s="46"/>
      <c r="M145" s="46"/>
    </row>
    <row r="146" spans="1:13" ht="12.75">
      <c r="A146" s="46"/>
      <c r="B146" s="46"/>
      <c r="C146" s="46"/>
      <c r="D146" s="46"/>
      <c r="E146" s="46"/>
      <c r="F146" s="46"/>
      <c r="G146" s="293"/>
      <c r="H146" s="293"/>
      <c r="I146" s="46"/>
      <c r="J146" s="46"/>
      <c r="K146" s="46"/>
      <c r="L146" s="46"/>
      <c r="M146" s="46"/>
    </row>
    <row r="147" spans="1:13" ht="12.75">
      <c r="A147" s="46"/>
      <c r="B147" s="46"/>
      <c r="C147" s="46"/>
      <c r="D147" s="46"/>
      <c r="E147" s="46"/>
      <c r="F147" s="46"/>
      <c r="G147" s="293"/>
      <c r="H147" s="293"/>
      <c r="I147" s="46"/>
      <c r="J147" s="46"/>
      <c r="K147" s="46"/>
      <c r="L147" s="46"/>
      <c r="M147" s="46"/>
    </row>
    <row r="148" spans="1:13" ht="12.75">
      <c r="A148" s="46"/>
      <c r="B148" s="46"/>
      <c r="C148" s="46"/>
      <c r="D148" s="46"/>
      <c r="E148" s="46"/>
      <c r="F148" s="46"/>
      <c r="G148" s="293"/>
      <c r="H148" s="293"/>
      <c r="I148" s="46"/>
      <c r="J148" s="46"/>
      <c r="K148" s="46"/>
      <c r="L148" s="46"/>
      <c r="M148" s="46"/>
    </row>
    <row r="149" spans="1:13" ht="12.75">
      <c r="A149" s="46"/>
      <c r="B149" s="46"/>
      <c r="C149" s="46"/>
      <c r="D149" s="46"/>
      <c r="E149" s="46"/>
      <c r="F149" s="46"/>
      <c r="G149" s="293"/>
      <c r="H149" s="293"/>
      <c r="I149" s="46"/>
      <c r="J149" s="46"/>
      <c r="K149" s="46"/>
      <c r="L149" s="46"/>
      <c r="M149" s="46"/>
    </row>
    <row r="150" spans="1:13" ht="12.75">
      <c r="A150" s="46"/>
      <c r="B150" s="46"/>
      <c r="C150" s="46"/>
      <c r="D150" s="46"/>
      <c r="E150" s="46"/>
      <c r="F150" s="46"/>
      <c r="G150" s="293"/>
      <c r="H150" s="293"/>
      <c r="I150" s="46"/>
      <c r="J150" s="46"/>
      <c r="K150" s="46"/>
      <c r="L150" s="46"/>
      <c r="M150" s="46"/>
    </row>
    <row r="151" spans="1:13" ht="12.75">
      <c r="A151" s="46"/>
      <c r="B151" s="46"/>
      <c r="C151" s="46"/>
      <c r="D151" s="46"/>
      <c r="E151" s="46"/>
      <c r="F151" s="46"/>
      <c r="G151" s="293"/>
      <c r="H151" s="293"/>
      <c r="I151" s="46"/>
      <c r="J151" s="46"/>
      <c r="K151" s="46"/>
      <c r="L151" s="46"/>
      <c r="M151" s="46"/>
    </row>
    <row r="152" spans="1:13" ht="12.75">
      <c r="A152" s="46"/>
      <c r="B152" s="46"/>
      <c r="C152" s="46"/>
      <c r="D152" s="46"/>
      <c r="E152" s="46"/>
      <c r="F152" s="46"/>
      <c r="G152" s="293"/>
      <c r="H152" s="293"/>
      <c r="I152" s="46"/>
      <c r="J152" s="46"/>
      <c r="K152" s="46"/>
      <c r="L152" s="46"/>
      <c r="M152" s="46"/>
    </row>
    <row r="153" spans="1:13" ht="12.75">
      <c r="A153" s="46"/>
      <c r="B153" s="46"/>
      <c r="C153" s="46"/>
      <c r="D153" s="46"/>
      <c r="E153" s="46"/>
      <c r="F153" s="46"/>
      <c r="G153" s="293"/>
      <c r="H153" s="293"/>
      <c r="I153" s="46"/>
      <c r="J153" s="46"/>
      <c r="K153" s="46"/>
      <c r="L153" s="46"/>
      <c r="M153" s="46"/>
    </row>
    <row r="154" spans="1:13" ht="12.75">
      <c r="A154" s="46"/>
      <c r="B154" s="46"/>
      <c r="C154" s="46"/>
      <c r="D154" s="46"/>
      <c r="E154" s="46"/>
      <c r="F154" s="46"/>
      <c r="G154" s="293"/>
      <c r="H154" s="293"/>
      <c r="I154" s="46"/>
      <c r="J154" s="46"/>
      <c r="K154" s="46"/>
      <c r="L154" s="46"/>
      <c r="M154" s="46"/>
    </row>
    <row r="155" spans="1:13" ht="12.75">
      <c r="A155" s="46"/>
      <c r="B155" s="46"/>
      <c r="C155" s="46"/>
      <c r="D155" s="46"/>
      <c r="E155" s="46"/>
      <c r="F155" s="46"/>
      <c r="G155" s="293"/>
      <c r="H155" s="293"/>
      <c r="I155" s="46"/>
      <c r="J155" s="46"/>
      <c r="K155" s="46"/>
      <c r="L155" s="46"/>
      <c r="M155" s="46"/>
    </row>
    <row r="156" spans="1:13" ht="12.75">
      <c r="A156" s="46"/>
      <c r="B156" s="46"/>
      <c r="C156" s="46"/>
      <c r="D156" s="46"/>
      <c r="E156" s="46"/>
      <c r="F156" s="46"/>
      <c r="G156" s="293"/>
      <c r="H156" s="293"/>
      <c r="I156" s="46"/>
      <c r="J156" s="46"/>
      <c r="K156" s="46"/>
      <c r="L156" s="46"/>
      <c r="M156" s="46"/>
    </row>
    <row r="157" spans="1:13" ht="12.75">
      <c r="A157" s="46"/>
      <c r="B157" s="46"/>
      <c r="C157" s="46"/>
      <c r="D157" s="46"/>
      <c r="E157" s="46"/>
      <c r="F157" s="46"/>
      <c r="G157" s="293"/>
      <c r="H157" s="293"/>
      <c r="I157" s="46"/>
      <c r="J157" s="46"/>
      <c r="K157" s="46"/>
      <c r="L157" s="46"/>
      <c r="M157" s="46"/>
    </row>
    <row r="158" spans="1:13" ht="12.75">
      <c r="A158" s="46"/>
      <c r="B158" s="46"/>
      <c r="C158" s="46"/>
      <c r="D158" s="46"/>
      <c r="E158" s="46"/>
      <c r="F158" s="46"/>
      <c r="G158" s="293"/>
      <c r="H158" s="293"/>
      <c r="I158" s="46"/>
      <c r="J158" s="46"/>
      <c r="K158" s="46"/>
      <c r="L158" s="46"/>
      <c r="M158" s="46"/>
    </row>
    <row r="159" spans="1:13" ht="12.75">
      <c r="A159" s="46"/>
      <c r="B159" s="46"/>
      <c r="C159" s="46"/>
      <c r="D159" s="46"/>
      <c r="E159" s="46"/>
      <c r="F159" s="46"/>
      <c r="G159" s="293"/>
      <c r="H159" s="293"/>
      <c r="I159" s="46"/>
      <c r="J159" s="46"/>
      <c r="K159" s="46"/>
      <c r="L159" s="46"/>
      <c r="M159" s="46"/>
    </row>
    <row r="160" spans="1:13" ht="12.75">
      <c r="A160" s="46"/>
      <c r="B160" s="46"/>
      <c r="C160" s="46"/>
      <c r="D160" s="46"/>
      <c r="E160" s="46"/>
      <c r="F160" s="46"/>
      <c r="G160" s="293"/>
      <c r="H160" s="293"/>
      <c r="I160" s="46"/>
      <c r="J160" s="46"/>
      <c r="K160" s="46"/>
      <c r="L160" s="46"/>
      <c r="M160" s="46"/>
    </row>
    <row r="161" spans="1:13" ht="12.75">
      <c r="A161" s="46"/>
      <c r="B161" s="46"/>
      <c r="C161" s="46"/>
      <c r="D161" s="46"/>
      <c r="E161" s="46"/>
      <c r="F161" s="46"/>
      <c r="G161" s="293"/>
      <c r="H161" s="293"/>
      <c r="I161" s="46"/>
      <c r="J161" s="46"/>
      <c r="K161" s="46"/>
      <c r="L161" s="46"/>
      <c r="M161" s="46"/>
    </row>
    <row r="162" spans="1:13" ht="12.75">
      <c r="A162" s="46"/>
      <c r="B162" s="46"/>
      <c r="C162" s="46"/>
      <c r="D162" s="46"/>
      <c r="E162" s="46"/>
      <c r="F162" s="46"/>
      <c r="G162" s="293"/>
      <c r="H162" s="293"/>
      <c r="I162" s="46"/>
      <c r="J162" s="46"/>
      <c r="K162" s="46"/>
      <c r="L162" s="46"/>
      <c r="M162" s="46"/>
    </row>
    <row r="163" spans="1:13" ht="12.75">
      <c r="A163" s="46"/>
      <c r="B163" s="46"/>
      <c r="C163" s="46"/>
      <c r="D163" s="46"/>
      <c r="E163" s="46"/>
      <c r="F163" s="46"/>
      <c r="G163" s="293"/>
      <c r="H163" s="293"/>
      <c r="I163" s="46"/>
      <c r="J163" s="46"/>
      <c r="K163" s="46"/>
      <c r="L163" s="46"/>
      <c r="M163" s="46"/>
    </row>
    <row r="164" spans="1:13" ht="12.75">
      <c r="A164" s="46"/>
      <c r="B164" s="46"/>
      <c r="C164" s="46"/>
      <c r="D164" s="46"/>
      <c r="E164" s="46"/>
      <c r="F164" s="46"/>
      <c r="G164" s="293"/>
      <c r="H164" s="293"/>
      <c r="I164" s="46"/>
      <c r="J164" s="46"/>
      <c r="K164" s="46"/>
      <c r="L164" s="46"/>
      <c r="M164" s="46"/>
    </row>
    <row r="165" spans="1:13" ht="12.75">
      <c r="A165" s="46"/>
      <c r="B165" s="46"/>
      <c r="C165" s="46"/>
      <c r="D165" s="46"/>
      <c r="E165" s="46"/>
      <c r="F165" s="46"/>
      <c r="G165" s="293"/>
      <c r="H165" s="293"/>
      <c r="I165" s="46"/>
      <c r="J165" s="46"/>
      <c r="K165" s="46"/>
      <c r="L165" s="46"/>
      <c r="M165" s="46"/>
    </row>
    <row r="166" spans="1:13" ht="12.75">
      <c r="A166" s="46"/>
      <c r="B166" s="46"/>
      <c r="C166" s="46"/>
      <c r="D166" s="46"/>
      <c r="E166" s="46"/>
      <c r="F166" s="46"/>
      <c r="G166" s="293"/>
      <c r="H166" s="293"/>
      <c r="I166" s="46"/>
      <c r="J166" s="46"/>
      <c r="K166" s="46"/>
      <c r="L166" s="46"/>
      <c r="M166" s="46"/>
    </row>
    <row r="167" spans="1:13" ht="12.75">
      <c r="A167" s="46"/>
      <c r="B167" s="46"/>
      <c r="C167" s="46"/>
      <c r="D167" s="46"/>
      <c r="E167" s="46"/>
      <c r="F167" s="46"/>
      <c r="G167" s="293"/>
      <c r="H167" s="293"/>
      <c r="I167" s="46"/>
      <c r="J167" s="46"/>
      <c r="K167" s="46"/>
      <c r="L167" s="46"/>
      <c r="M167" s="46"/>
    </row>
    <row r="168" spans="1:13" ht="12.75">
      <c r="A168" s="46"/>
      <c r="B168" s="46"/>
      <c r="C168" s="46"/>
      <c r="D168" s="46"/>
      <c r="E168" s="46"/>
      <c r="F168" s="46"/>
      <c r="G168" s="293"/>
      <c r="H168" s="293"/>
      <c r="I168" s="46"/>
      <c r="J168" s="46"/>
      <c r="K168" s="46"/>
      <c r="L168" s="46"/>
      <c r="M168" s="46"/>
    </row>
    <row r="169" spans="1:13" ht="12.75">
      <c r="A169" s="46"/>
      <c r="B169" s="46"/>
      <c r="C169" s="46"/>
      <c r="D169" s="46"/>
      <c r="E169" s="46"/>
      <c r="F169" s="46"/>
      <c r="G169" s="293"/>
      <c r="H169" s="293"/>
      <c r="I169" s="46"/>
      <c r="J169" s="46"/>
      <c r="K169" s="46"/>
      <c r="L169" s="46"/>
      <c r="M169" s="46"/>
    </row>
    <row r="170" spans="1:13" ht="12.75">
      <c r="A170" s="46"/>
      <c r="B170" s="46"/>
      <c r="C170" s="46"/>
      <c r="D170" s="46"/>
      <c r="E170" s="46"/>
      <c r="F170" s="46"/>
      <c r="G170" s="293"/>
      <c r="H170" s="293"/>
      <c r="I170" s="46"/>
      <c r="J170" s="46"/>
      <c r="K170" s="46"/>
      <c r="L170" s="46"/>
      <c r="M170" s="46"/>
    </row>
    <row r="171" spans="1:13" ht="12.75">
      <c r="A171" s="46"/>
      <c r="B171" s="46"/>
      <c r="C171" s="46"/>
      <c r="D171" s="46"/>
      <c r="E171" s="46"/>
      <c r="F171" s="46"/>
      <c r="G171" s="293"/>
      <c r="H171" s="293"/>
      <c r="I171" s="46"/>
      <c r="J171" s="46"/>
      <c r="K171" s="46"/>
      <c r="L171" s="46"/>
      <c r="M171" s="46"/>
    </row>
    <row r="172" spans="1:13" ht="12.75">
      <c r="A172" s="46"/>
      <c r="B172" s="46"/>
      <c r="C172" s="46"/>
      <c r="D172" s="46"/>
      <c r="E172" s="46"/>
      <c r="F172" s="46"/>
      <c r="G172" s="293"/>
      <c r="H172" s="293"/>
      <c r="I172" s="46"/>
      <c r="J172" s="46"/>
      <c r="K172" s="46"/>
      <c r="L172" s="46"/>
      <c r="M172" s="46"/>
    </row>
    <row r="173" spans="1:13" ht="12.75">
      <c r="A173" s="46"/>
      <c r="B173" s="46"/>
      <c r="C173" s="46"/>
      <c r="D173" s="46"/>
      <c r="E173" s="46"/>
      <c r="F173" s="46"/>
      <c r="G173" s="293"/>
      <c r="H173" s="293"/>
      <c r="I173" s="46"/>
      <c r="J173" s="46"/>
      <c r="K173" s="46"/>
      <c r="L173" s="46"/>
      <c r="M173" s="46"/>
    </row>
  </sheetData>
  <sheetProtection password="94A5" sheet="1" objects="1" scenarios="1"/>
  <mergeCells count="59">
    <mergeCell ref="A85:H85"/>
    <mergeCell ref="A79:H79"/>
    <mergeCell ref="A80:H80"/>
    <mergeCell ref="A81:H81"/>
    <mergeCell ref="A82:H82"/>
    <mergeCell ref="A84:H84"/>
    <mergeCell ref="A73:H73"/>
    <mergeCell ref="A74:H74"/>
    <mergeCell ref="G62:H62"/>
    <mergeCell ref="G65:H65"/>
    <mergeCell ref="A78:H78"/>
    <mergeCell ref="A76:H76"/>
    <mergeCell ref="A69:H69"/>
    <mergeCell ref="A83:H83"/>
    <mergeCell ref="G45:H45"/>
    <mergeCell ref="G44:H44"/>
    <mergeCell ref="A68:H68"/>
    <mergeCell ref="G63:H63"/>
    <mergeCell ref="A66:H66"/>
    <mergeCell ref="A70:H70"/>
    <mergeCell ref="A71:H71"/>
    <mergeCell ref="A77:H77"/>
    <mergeCell ref="A72:H72"/>
    <mergeCell ref="A75:H75"/>
    <mergeCell ref="A63:F63"/>
    <mergeCell ref="G47:H47"/>
    <mergeCell ref="G57:H57"/>
    <mergeCell ref="G59:H59"/>
    <mergeCell ref="G50:H50"/>
    <mergeCell ref="G56:H56"/>
    <mergeCell ref="G51:H51"/>
    <mergeCell ref="G53:H53"/>
    <mergeCell ref="G54:H54"/>
    <mergeCell ref="A62:F62"/>
    <mergeCell ref="G42:H42"/>
    <mergeCell ref="G35:H35"/>
    <mergeCell ref="G36:H36"/>
    <mergeCell ref="G26:H26"/>
    <mergeCell ref="G27:H27"/>
    <mergeCell ref="G32:H32"/>
    <mergeCell ref="G30:H30"/>
    <mergeCell ref="G40:H40"/>
    <mergeCell ref="G41:H41"/>
    <mergeCell ref="G23:H23"/>
    <mergeCell ref="G33:H33"/>
    <mergeCell ref="G37:H37"/>
    <mergeCell ref="G39:H39"/>
    <mergeCell ref="G34:H34"/>
    <mergeCell ref="G31:H31"/>
    <mergeCell ref="G28:H28"/>
    <mergeCell ref="G29:H29"/>
    <mergeCell ref="G24:H24"/>
    <mergeCell ref="G25:H25"/>
    <mergeCell ref="C7:H7"/>
    <mergeCell ref="C9:H9"/>
    <mergeCell ref="A14:H14"/>
    <mergeCell ref="G19:H19"/>
    <mergeCell ref="G17:H17"/>
    <mergeCell ref="G18:H18"/>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 xml:space="preserve">&amp;L&amp;6FORMULAR BM ABRECHNUNG OHNE WETTBEWERB 03
&amp;8Seite &amp;P&amp;R&amp;6DVR: Landesgeschäftsstellen   0017035 bis 0017116
DVR: Regionale Geschäftsstellen  0015008 bis 0015954   &amp;10  </oddFooter>
  </headerFooter>
  <drawing r:id="rId1"/>
</worksheet>
</file>

<file path=xl/worksheets/sheet8.xml><?xml version="1.0" encoding="utf-8"?>
<worksheet xmlns="http://schemas.openxmlformats.org/spreadsheetml/2006/main" xmlns:r="http://schemas.openxmlformats.org/officeDocument/2006/relationships">
  <sheetPr codeName="Unterschrift"/>
  <dimension ref="A1:M99"/>
  <sheetViews>
    <sheetView showGridLines="0" showRowColHeaders="0" workbookViewId="0" topLeftCell="A9">
      <selection activeCell="A9" sqref="A9"/>
    </sheetView>
  </sheetViews>
  <sheetFormatPr defaultColWidth="11.421875" defaultRowHeight="12.75"/>
  <cols>
    <col min="1" max="1" width="13.00390625" style="42" customWidth="1"/>
    <col min="2" max="2" width="9.57421875" style="42" customWidth="1"/>
    <col min="3" max="3" width="5.57421875" style="42" customWidth="1"/>
    <col min="4" max="4" width="5.140625" style="42" customWidth="1"/>
    <col min="5" max="5" width="11.421875" style="42" customWidth="1"/>
    <col min="6" max="6" width="5.8515625" style="42" customWidth="1"/>
    <col min="7" max="7" width="6.57421875" style="42" customWidth="1"/>
    <col min="8" max="8" width="14.8515625" style="42" customWidth="1"/>
    <col min="9" max="9" width="17.57421875" style="42" customWidth="1"/>
    <col min="10" max="16384" width="11.421875" style="42" customWidth="1"/>
  </cols>
  <sheetData>
    <row r="1" spans="1:9" ht="12.75" hidden="1">
      <c r="A1" s="46"/>
      <c r="B1" s="46"/>
      <c r="C1" s="46"/>
      <c r="D1" s="46"/>
      <c r="E1" s="46"/>
      <c r="F1" s="46"/>
      <c r="G1" s="46"/>
      <c r="H1" s="46"/>
      <c r="I1" s="46"/>
    </row>
    <row r="2" spans="1:9" ht="12.75" hidden="1">
      <c r="A2" s="46"/>
      <c r="B2" s="46"/>
      <c r="C2" s="46"/>
      <c r="D2" s="46"/>
      <c r="E2" s="46"/>
      <c r="F2" s="46"/>
      <c r="G2" s="46"/>
      <c r="H2" s="46"/>
      <c r="I2" s="46"/>
    </row>
    <row r="3" spans="1:9" ht="9.75" customHeight="1" hidden="1">
      <c r="A3" s="46"/>
      <c r="B3" s="46"/>
      <c r="C3" s="46"/>
      <c r="D3" s="46"/>
      <c r="E3" s="46"/>
      <c r="F3" s="482"/>
      <c r="G3" s="46"/>
      <c r="H3" s="46"/>
      <c r="I3" s="46"/>
    </row>
    <row r="4" spans="1:9" ht="6.75" customHeight="1" hidden="1">
      <c r="A4" s="46"/>
      <c r="B4" s="46"/>
      <c r="C4" s="46"/>
      <c r="D4" s="46"/>
      <c r="E4" s="46"/>
      <c r="F4" s="194"/>
      <c r="G4" s="46"/>
      <c r="H4" s="46"/>
      <c r="I4" s="46"/>
    </row>
    <row r="5" spans="1:9" ht="14.25" customHeight="1" hidden="1">
      <c r="A5" s="46"/>
      <c r="B5" s="46"/>
      <c r="C5" s="46"/>
      <c r="D5" s="46"/>
      <c r="E5" s="46"/>
      <c r="F5" s="46"/>
      <c r="G5" s="46"/>
      <c r="H5" s="46"/>
      <c r="I5" s="46"/>
    </row>
    <row r="6" spans="1:13" ht="9.75" customHeight="1" hidden="1">
      <c r="A6" s="195"/>
      <c r="B6" s="83" t="s">
        <v>286</v>
      </c>
      <c r="C6" s="614">
        <f>IF(Bewerber=0,"",Bewerber)</f>
      </c>
      <c r="D6" s="632"/>
      <c r="E6" s="632"/>
      <c r="F6" s="632"/>
      <c r="G6" s="632"/>
      <c r="H6" s="632"/>
      <c r="I6" s="638"/>
      <c r="J6" s="46"/>
      <c r="K6" s="46"/>
      <c r="L6" s="46"/>
      <c r="M6" s="46"/>
    </row>
    <row r="7" spans="1:13" ht="4.5" customHeight="1" hidden="1">
      <c r="A7" s="59"/>
      <c r="B7" s="59"/>
      <c r="C7" s="59"/>
      <c r="D7" s="59"/>
      <c r="E7" s="59"/>
      <c r="F7" s="59"/>
      <c r="G7" s="70"/>
      <c r="H7" s="295"/>
      <c r="I7" s="59"/>
      <c r="J7" s="46"/>
      <c r="K7" s="46"/>
      <c r="L7" s="46"/>
      <c r="M7" s="46"/>
    </row>
    <row r="8" spans="1:13" ht="9.75" customHeight="1" hidden="1">
      <c r="A8" s="195"/>
      <c r="B8" s="83" t="s">
        <v>289</v>
      </c>
      <c r="C8" s="671">
        <f>IF(Massnahme=0,"",Massnahme)</f>
      </c>
      <c r="D8" s="632"/>
      <c r="E8" s="632"/>
      <c r="F8" s="632"/>
      <c r="G8" s="632"/>
      <c r="H8" s="632"/>
      <c r="I8" s="638"/>
      <c r="J8" s="46"/>
      <c r="K8" s="46"/>
      <c r="L8" s="46"/>
      <c r="M8" s="46"/>
    </row>
    <row r="9" spans="1:9" s="201" customFormat="1" ht="26.25" customHeight="1">
      <c r="A9" s="483"/>
      <c r="B9" s="483"/>
      <c r="C9" s="483"/>
      <c r="D9" s="483"/>
      <c r="E9" s="483"/>
      <c r="F9" s="483"/>
      <c r="G9" s="483"/>
      <c r="H9" s="483"/>
      <c r="I9" s="483"/>
    </row>
    <row r="10" spans="1:9" ht="7.5" customHeight="1">
      <c r="A10" s="59"/>
      <c r="B10" s="59"/>
      <c r="C10" s="59"/>
      <c r="D10" s="59"/>
      <c r="E10" s="59"/>
      <c r="F10" s="59"/>
      <c r="G10" s="59"/>
      <c r="H10" s="59"/>
      <c r="I10" s="59"/>
    </row>
    <row r="11" spans="1:9" s="486" customFormat="1" ht="13.5" customHeight="1">
      <c r="A11" s="484" t="s">
        <v>221</v>
      </c>
      <c r="B11" s="485"/>
      <c r="C11" s="485"/>
      <c r="D11" s="485"/>
      <c r="E11" s="485"/>
      <c r="F11" s="485"/>
      <c r="G11" s="485"/>
      <c r="H11" s="485"/>
      <c r="I11" s="485"/>
    </row>
    <row r="12" spans="1:9" s="486" customFormat="1" ht="0.75" customHeight="1" hidden="1">
      <c r="A12" s="485"/>
      <c r="B12" s="485"/>
      <c r="C12" s="485"/>
      <c r="D12" s="485"/>
      <c r="E12" s="485"/>
      <c r="F12" s="485"/>
      <c r="G12" s="485"/>
      <c r="H12" s="485"/>
      <c r="I12" s="485"/>
    </row>
    <row r="13" spans="1:9" ht="12.75">
      <c r="A13" s="59"/>
      <c r="B13" s="59"/>
      <c r="C13" s="59"/>
      <c r="D13" s="59"/>
      <c r="E13" s="59"/>
      <c r="F13" s="59"/>
      <c r="G13" s="59"/>
      <c r="H13" s="59"/>
      <c r="I13" s="59"/>
    </row>
    <row r="14" spans="1:9" ht="12.75">
      <c r="A14" s="59"/>
      <c r="B14" s="59"/>
      <c r="C14" s="59"/>
      <c r="D14" s="59"/>
      <c r="E14" s="59"/>
      <c r="F14" s="59"/>
      <c r="G14" s="59"/>
      <c r="H14" s="59"/>
      <c r="I14" s="59"/>
    </row>
    <row r="15" spans="1:9" ht="12.75">
      <c r="A15" s="58" t="s">
        <v>16</v>
      </c>
      <c r="B15" s="59"/>
      <c r="C15" s="59"/>
      <c r="D15" s="59"/>
      <c r="E15" s="59"/>
      <c r="F15" s="59"/>
      <c r="G15" s="59"/>
      <c r="H15" s="59"/>
      <c r="I15" s="59"/>
    </row>
    <row r="16" spans="1:9" ht="12.75">
      <c r="A16" s="58"/>
      <c r="B16" s="59"/>
      <c r="C16" s="59"/>
      <c r="D16" s="59"/>
      <c r="E16" s="59"/>
      <c r="F16" s="59"/>
      <c r="G16" s="59"/>
      <c r="H16" s="59"/>
      <c r="I16" s="59"/>
    </row>
    <row r="17" spans="1:9" ht="12.75">
      <c r="A17" s="660" t="s">
        <v>19</v>
      </c>
      <c r="B17" s="660"/>
      <c r="C17" s="660"/>
      <c r="D17" s="660"/>
      <c r="E17" s="660"/>
      <c r="F17" s="660"/>
      <c r="G17" s="660"/>
      <c r="H17" s="660"/>
      <c r="I17" s="701"/>
    </row>
    <row r="18" spans="1:9" ht="12.75">
      <c r="A18" s="660" t="s">
        <v>20</v>
      </c>
      <c r="B18" s="702"/>
      <c r="C18" s="702"/>
      <c r="D18" s="702"/>
      <c r="E18" s="702"/>
      <c r="F18" s="702"/>
      <c r="G18" s="702"/>
      <c r="H18" s="702"/>
      <c r="I18" s="702"/>
    </row>
    <row r="19" spans="1:9" ht="9" customHeight="1">
      <c r="A19" s="59"/>
      <c r="B19" s="59"/>
      <c r="C19" s="59"/>
      <c r="D19" s="59"/>
      <c r="E19" s="59"/>
      <c r="F19" s="59"/>
      <c r="G19" s="59"/>
      <c r="H19" s="59"/>
      <c r="I19" s="59"/>
    </row>
    <row r="20" spans="1:9" ht="14.25" customHeight="1">
      <c r="A20" s="653" t="s">
        <v>18</v>
      </c>
      <c r="B20" s="660"/>
      <c r="C20" s="660"/>
      <c r="D20" s="660"/>
      <c r="E20" s="660"/>
      <c r="F20" s="660"/>
      <c r="G20" s="660"/>
      <c r="H20" s="660"/>
      <c r="I20" s="660"/>
    </row>
    <row r="21" spans="1:9" ht="12" customHeight="1">
      <c r="A21" s="653" t="s">
        <v>329</v>
      </c>
      <c r="B21" s="658"/>
      <c r="C21" s="658"/>
      <c r="D21" s="658"/>
      <c r="E21" s="658"/>
      <c r="F21" s="658"/>
      <c r="G21" s="658"/>
      <c r="H21" s="658"/>
      <c r="I21" s="658"/>
    </row>
    <row r="22" spans="1:9" ht="12.75" customHeight="1">
      <c r="A22" s="653" t="s">
        <v>327</v>
      </c>
      <c r="B22" s="658"/>
      <c r="C22" s="658"/>
      <c r="D22" s="658"/>
      <c r="E22" s="658"/>
      <c r="F22" s="658"/>
      <c r="G22" s="658"/>
      <c r="H22" s="658"/>
      <c r="I22" s="658"/>
    </row>
    <row r="23" spans="1:9" ht="11.25" customHeight="1">
      <c r="A23" s="653" t="s">
        <v>21</v>
      </c>
      <c r="B23" s="660"/>
      <c r="C23" s="660"/>
      <c r="D23" s="660"/>
      <c r="E23" s="660"/>
      <c r="F23" s="660"/>
      <c r="G23" s="660"/>
      <c r="H23" s="660"/>
      <c r="I23" s="701"/>
    </row>
    <row r="24" spans="1:9" ht="12" customHeight="1">
      <c r="A24" s="653"/>
      <c r="B24" s="658"/>
      <c r="C24" s="658"/>
      <c r="D24" s="658"/>
      <c r="E24" s="658"/>
      <c r="F24" s="658"/>
      <c r="G24" s="658"/>
      <c r="H24" s="658"/>
      <c r="I24" s="658"/>
    </row>
    <row r="25" spans="1:9" ht="14.25" customHeight="1">
      <c r="A25" s="660" t="s">
        <v>328</v>
      </c>
      <c r="B25" s="660"/>
      <c r="C25" s="660"/>
      <c r="D25" s="660"/>
      <c r="E25" s="660"/>
      <c r="F25" s="660"/>
      <c r="G25" s="660"/>
      <c r="H25" s="660"/>
      <c r="I25" s="660"/>
    </row>
    <row r="26" spans="1:9" ht="13.5" customHeight="1">
      <c r="A26" s="660" t="s">
        <v>416</v>
      </c>
      <c r="B26" s="660"/>
      <c r="C26" s="660"/>
      <c r="D26" s="660"/>
      <c r="E26" s="660"/>
      <c r="F26" s="660"/>
      <c r="G26" s="660"/>
      <c r="H26" s="660"/>
      <c r="I26" s="660"/>
    </row>
    <row r="27" spans="1:9" ht="12.75">
      <c r="A27" s="660" t="s">
        <v>417</v>
      </c>
      <c r="B27" s="660"/>
      <c r="C27" s="660"/>
      <c r="D27" s="660"/>
      <c r="E27" s="660"/>
      <c r="F27" s="660"/>
      <c r="G27" s="660"/>
      <c r="H27" s="660"/>
      <c r="I27" s="660"/>
    </row>
    <row r="28" spans="1:9" ht="12.75">
      <c r="A28" s="660"/>
      <c r="B28" s="660"/>
      <c r="C28" s="660"/>
      <c r="D28" s="660"/>
      <c r="E28" s="660"/>
      <c r="F28" s="660"/>
      <c r="G28" s="660"/>
      <c r="H28" s="660"/>
      <c r="I28" s="660"/>
    </row>
    <row r="29" spans="1:9" ht="12.75">
      <c r="A29" s="81"/>
      <c r="B29" s="81"/>
      <c r="C29" s="81"/>
      <c r="D29" s="81"/>
      <c r="E29" s="81"/>
      <c r="F29" s="81"/>
      <c r="G29" s="81"/>
      <c r="H29" s="81"/>
      <c r="I29" s="81"/>
    </row>
    <row r="30" spans="1:9" ht="12.75">
      <c r="A30" s="706" t="s">
        <v>17</v>
      </c>
      <c r="B30" s="702"/>
      <c r="C30" s="702"/>
      <c r="D30" s="702"/>
      <c r="E30" s="702"/>
      <c r="F30" s="702"/>
      <c r="G30" s="702"/>
      <c r="H30" s="702"/>
      <c r="I30" s="702"/>
    </row>
    <row r="31" spans="1:9" ht="12.75">
      <c r="A31" s="81"/>
      <c r="B31" s="81"/>
      <c r="C31" s="81"/>
      <c r="D31" s="81"/>
      <c r="E31" s="81"/>
      <c r="F31" s="81"/>
      <c r="G31" s="81"/>
      <c r="H31" s="81"/>
      <c r="I31" s="81"/>
    </row>
    <row r="32" spans="1:9" ht="12.75">
      <c r="A32" s="660" t="s">
        <v>492</v>
      </c>
      <c r="B32" s="660"/>
      <c r="C32" s="660"/>
      <c r="D32" s="660"/>
      <c r="E32" s="660"/>
      <c r="F32" s="660"/>
      <c r="G32" s="660"/>
      <c r="H32" s="660"/>
      <c r="I32" s="660"/>
    </row>
    <row r="33" spans="1:9" ht="57.75" customHeight="1">
      <c r="A33" s="59"/>
      <c r="B33" s="59"/>
      <c r="C33" s="59"/>
      <c r="D33" s="59"/>
      <c r="E33" s="59"/>
      <c r="F33" s="59"/>
      <c r="G33" s="59"/>
      <c r="H33" s="59"/>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ustomHeight="1">
      <c r="A36" s="59"/>
      <c r="B36" s="59"/>
      <c r="C36" s="59"/>
      <c r="D36" s="59"/>
      <c r="E36" s="59"/>
      <c r="F36" s="59"/>
      <c r="G36" s="59"/>
      <c r="H36" s="59"/>
      <c r="I36" s="59"/>
    </row>
    <row r="37" spans="1:9" ht="14.25" customHeight="1">
      <c r="A37" s="703"/>
      <c r="B37" s="703"/>
      <c r="C37" s="703"/>
      <c r="D37" s="703"/>
      <c r="E37" s="59"/>
      <c r="F37" s="59"/>
      <c r="G37" s="59"/>
      <c r="H37" s="59"/>
      <c r="I37" s="59"/>
    </row>
    <row r="38" spans="1:9" ht="12.75">
      <c r="A38" s="487" t="s">
        <v>176</v>
      </c>
      <c r="B38" s="264"/>
      <c r="C38" s="264"/>
      <c r="D38" s="264"/>
      <c r="E38" s="59"/>
      <c r="F38" s="264"/>
      <c r="G38" s="264"/>
      <c r="H38" s="488"/>
      <c r="I38" s="488" t="s">
        <v>317</v>
      </c>
    </row>
    <row r="39" spans="1:9" ht="25.5" customHeight="1">
      <c r="A39" s="59"/>
      <c r="B39" s="59"/>
      <c r="C39" s="59"/>
      <c r="D39" s="59"/>
      <c r="E39" s="59"/>
      <c r="F39" s="59"/>
      <c r="G39" s="59"/>
      <c r="H39" s="59"/>
      <c r="I39" s="59"/>
    </row>
    <row r="40" spans="1:9" ht="20.25" customHeight="1">
      <c r="A40" s="215"/>
      <c r="B40" s="215"/>
      <c r="C40" s="215"/>
      <c r="D40" s="215"/>
      <c r="E40" s="59"/>
      <c r="F40" s="59"/>
      <c r="G40" s="59"/>
      <c r="H40" s="59"/>
      <c r="I40" s="59"/>
    </row>
    <row r="41" spans="1:9" ht="20.25" customHeight="1">
      <c r="A41" s="704"/>
      <c r="B41" s="705"/>
      <c r="C41" s="705"/>
      <c r="D41" s="705"/>
      <c r="E41" s="705"/>
      <c r="F41" s="705"/>
      <c r="G41" s="705"/>
      <c r="H41" s="705"/>
      <c r="I41" s="705"/>
    </row>
    <row r="42" spans="1:9" ht="3" customHeight="1">
      <c r="A42" s="59"/>
      <c r="B42" s="59"/>
      <c r="C42" s="59"/>
      <c r="D42" s="59"/>
      <c r="E42" s="59"/>
      <c r="F42" s="59"/>
      <c r="G42" s="59"/>
      <c r="H42" s="59"/>
      <c r="I42" s="59"/>
    </row>
    <row r="43" spans="1:9" ht="12.75" hidden="1">
      <c r="A43" s="59"/>
      <c r="B43" s="59"/>
      <c r="C43" s="59"/>
      <c r="D43" s="59"/>
      <c r="E43" s="59"/>
      <c r="F43" s="59"/>
      <c r="G43" s="59"/>
      <c r="H43" s="59"/>
      <c r="I43" s="59"/>
    </row>
    <row r="44" spans="1:9" ht="12.75">
      <c r="A44" s="59"/>
      <c r="B44" s="59"/>
      <c r="C44" s="59"/>
      <c r="D44" s="59"/>
      <c r="E44" s="59"/>
      <c r="F44" s="59"/>
      <c r="G44" s="59"/>
      <c r="H44" s="59"/>
      <c r="I44" s="59"/>
    </row>
    <row r="45" spans="1:9" ht="12.75" customHeight="1">
      <c r="A45" s="59"/>
      <c r="B45" s="59"/>
      <c r="C45" s="59"/>
      <c r="D45" s="59"/>
      <c r="E45" s="59"/>
      <c r="F45" s="59"/>
      <c r="G45" s="59"/>
      <c r="H45" s="59"/>
      <c r="I45" s="59"/>
    </row>
    <row r="46" spans="1:9" ht="12" customHeight="1">
      <c r="A46" s="660"/>
      <c r="B46" s="660"/>
      <c r="C46" s="660"/>
      <c r="D46" s="660"/>
      <c r="E46" s="660"/>
      <c r="F46" s="660"/>
      <c r="G46" s="660"/>
      <c r="H46" s="660"/>
      <c r="I46" s="660"/>
    </row>
    <row r="47" spans="1:9" ht="12" customHeight="1">
      <c r="A47" s="660"/>
      <c r="B47" s="660"/>
      <c r="C47" s="660"/>
      <c r="D47" s="660"/>
      <c r="E47" s="660"/>
      <c r="F47" s="660"/>
      <c r="G47" s="660"/>
      <c r="H47" s="660"/>
      <c r="I47" s="660"/>
    </row>
    <row r="48" spans="1:9" ht="12" customHeight="1">
      <c r="A48" s="660"/>
      <c r="B48" s="660"/>
      <c r="C48" s="660"/>
      <c r="D48" s="660"/>
      <c r="E48" s="660"/>
      <c r="F48" s="660"/>
      <c r="G48" s="660"/>
      <c r="H48" s="660"/>
      <c r="I48" s="660"/>
    </row>
    <row r="49" spans="1:9" ht="12" customHeight="1">
      <c r="A49" s="660"/>
      <c r="B49" s="660"/>
      <c r="C49" s="660"/>
      <c r="D49" s="660"/>
      <c r="E49" s="660"/>
      <c r="F49" s="660"/>
      <c r="G49" s="660"/>
      <c r="H49" s="660"/>
      <c r="I49" s="660"/>
    </row>
    <row r="50" spans="1:9" ht="12" customHeight="1">
      <c r="A50" s="660"/>
      <c r="B50" s="660"/>
      <c r="C50" s="660"/>
      <c r="D50" s="660"/>
      <c r="E50" s="660"/>
      <c r="F50" s="660"/>
      <c r="G50" s="660"/>
      <c r="H50" s="660"/>
      <c r="I50" s="660"/>
    </row>
    <row r="51" spans="1:9" ht="12" customHeight="1">
      <c r="A51" s="660"/>
      <c r="B51" s="660"/>
      <c r="C51" s="660"/>
      <c r="D51" s="660"/>
      <c r="E51" s="660"/>
      <c r="F51" s="660"/>
      <c r="G51" s="660"/>
      <c r="H51" s="660"/>
      <c r="I51" s="660"/>
    </row>
    <row r="52" spans="1:9" ht="12" customHeight="1">
      <c r="A52" s="660"/>
      <c r="B52" s="660"/>
      <c r="C52" s="660"/>
      <c r="D52" s="660"/>
      <c r="E52" s="660"/>
      <c r="F52" s="660"/>
      <c r="G52" s="660"/>
      <c r="H52" s="660"/>
      <c r="I52" s="660"/>
    </row>
    <row r="53" spans="1:9" ht="12" customHeight="1">
      <c r="A53" s="660"/>
      <c r="B53" s="660"/>
      <c r="C53" s="660"/>
      <c r="D53" s="660"/>
      <c r="E53" s="660"/>
      <c r="F53" s="660"/>
      <c r="G53" s="660"/>
      <c r="H53" s="660"/>
      <c r="I53" s="660"/>
    </row>
    <row r="54" spans="1:9" ht="12" customHeight="1">
      <c r="A54" s="660"/>
      <c r="B54" s="660"/>
      <c r="C54" s="660"/>
      <c r="D54" s="660"/>
      <c r="E54" s="660"/>
      <c r="F54" s="660"/>
      <c r="G54" s="660"/>
      <c r="H54" s="660"/>
      <c r="I54" s="660"/>
    </row>
    <row r="55" spans="1:9" ht="12.75">
      <c r="A55" s="660"/>
      <c r="B55" s="660"/>
      <c r="C55" s="660"/>
      <c r="D55" s="660"/>
      <c r="E55" s="660"/>
      <c r="F55" s="660"/>
      <c r="G55" s="660"/>
      <c r="H55" s="660"/>
      <c r="I55" s="660"/>
    </row>
    <row r="56" spans="1:9" ht="12.75">
      <c r="A56" s="660"/>
      <c r="B56" s="660"/>
      <c r="C56" s="660"/>
      <c r="D56" s="660"/>
      <c r="E56" s="660"/>
      <c r="F56" s="660"/>
      <c r="G56" s="660"/>
      <c r="H56" s="660"/>
      <c r="I56" s="660"/>
    </row>
    <row r="57" spans="1:9" ht="12.75">
      <c r="A57" s="660"/>
      <c r="B57" s="660"/>
      <c r="C57" s="660"/>
      <c r="D57" s="660"/>
      <c r="E57" s="660"/>
      <c r="F57" s="660"/>
      <c r="G57" s="660"/>
      <c r="H57" s="660"/>
      <c r="I57" s="660"/>
    </row>
    <row r="58" spans="1:9" ht="12.75">
      <c r="A58" s="46"/>
      <c r="B58" s="46"/>
      <c r="C58" s="46"/>
      <c r="D58" s="46"/>
      <c r="E58" s="46"/>
      <c r="F58" s="46"/>
      <c r="G58" s="46"/>
      <c r="H58" s="46"/>
      <c r="I58" s="46"/>
    </row>
    <row r="59" spans="1:9" ht="12.75">
      <c r="A59" s="46"/>
      <c r="B59" s="46"/>
      <c r="C59" s="46"/>
      <c r="D59" s="46"/>
      <c r="E59" s="46"/>
      <c r="F59" s="46"/>
      <c r="G59" s="46"/>
      <c r="H59" s="46"/>
      <c r="I59" s="46"/>
    </row>
    <row r="60" spans="1:9" ht="12.75">
      <c r="A60" s="46"/>
      <c r="B60" s="46"/>
      <c r="C60" s="46"/>
      <c r="D60" s="46"/>
      <c r="E60" s="46"/>
      <c r="F60" s="46"/>
      <c r="G60" s="46"/>
      <c r="H60" s="46"/>
      <c r="I60" s="46"/>
    </row>
    <row r="61" spans="1:9" ht="12.75">
      <c r="A61" s="46"/>
      <c r="B61" s="46"/>
      <c r="C61" s="46"/>
      <c r="D61" s="46"/>
      <c r="E61" s="46"/>
      <c r="F61" s="46"/>
      <c r="G61" s="46"/>
      <c r="H61" s="46"/>
      <c r="I61" s="46"/>
    </row>
    <row r="62" spans="1:9" ht="12.75">
      <c r="A62" s="46"/>
      <c r="B62" s="46"/>
      <c r="C62" s="46"/>
      <c r="D62" s="46"/>
      <c r="E62" s="46"/>
      <c r="F62" s="46"/>
      <c r="G62" s="46"/>
      <c r="H62" s="46"/>
      <c r="I62" s="46"/>
    </row>
    <row r="63" spans="1:9" ht="12.75">
      <c r="A63" s="46"/>
      <c r="B63" s="46"/>
      <c r="C63" s="46"/>
      <c r="D63" s="46"/>
      <c r="E63" s="46"/>
      <c r="F63" s="46"/>
      <c r="G63" s="46"/>
      <c r="H63" s="46"/>
      <c r="I63" s="46"/>
    </row>
    <row r="64" spans="1:9" ht="12.75">
      <c r="A64" s="46"/>
      <c r="B64" s="46"/>
      <c r="C64" s="46"/>
      <c r="D64" s="46"/>
      <c r="E64" s="46"/>
      <c r="F64" s="46"/>
      <c r="G64" s="46"/>
      <c r="H64" s="46"/>
      <c r="I64" s="46"/>
    </row>
    <row r="65" spans="1:9" ht="12.75">
      <c r="A65" s="46"/>
      <c r="B65" s="46"/>
      <c r="C65" s="46"/>
      <c r="D65" s="46"/>
      <c r="E65" s="46"/>
      <c r="F65" s="46"/>
      <c r="G65" s="46"/>
      <c r="H65" s="46"/>
      <c r="I65" s="46"/>
    </row>
    <row r="66" spans="1:9" ht="12.75">
      <c r="A66" s="46"/>
      <c r="B66" s="46"/>
      <c r="C66" s="46"/>
      <c r="D66" s="46"/>
      <c r="E66" s="46"/>
      <c r="F66" s="46"/>
      <c r="G66" s="46"/>
      <c r="H66" s="46"/>
      <c r="I66" s="46"/>
    </row>
    <row r="67" spans="1:9" ht="12.75">
      <c r="A67" s="46"/>
      <c r="B67" s="46"/>
      <c r="C67" s="46"/>
      <c r="D67" s="46"/>
      <c r="E67" s="46"/>
      <c r="F67" s="46"/>
      <c r="G67" s="46"/>
      <c r="H67" s="46"/>
      <c r="I67" s="46"/>
    </row>
    <row r="68" spans="1:9" ht="12.75">
      <c r="A68" s="46"/>
      <c r="B68" s="46"/>
      <c r="C68" s="46"/>
      <c r="D68" s="46"/>
      <c r="E68" s="46"/>
      <c r="F68" s="46"/>
      <c r="G68" s="46"/>
      <c r="H68" s="46"/>
      <c r="I68" s="46"/>
    </row>
    <row r="69" spans="1:9" ht="12.75">
      <c r="A69" s="46"/>
      <c r="B69" s="46"/>
      <c r="C69" s="46"/>
      <c r="D69" s="46"/>
      <c r="E69" s="46"/>
      <c r="F69" s="46"/>
      <c r="G69" s="46"/>
      <c r="H69" s="46"/>
      <c r="I69" s="46"/>
    </row>
    <row r="70" spans="1:9" ht="12.75">
      <c r="A70" s="46"/>
      <c r="B70" s="46"/>
      <c r="C70" s="46"/>
      <c r="D70" s="46"/>
      <c r="E70" s="46"/>
      <c r="F70" s="46"/>
      <c r="G70" s="46"/>
      <c r="H70" s="46"/>
      <c r="I70" s="46"/>
    </row>
    <row r="71" spans="1:9" ht="12.75">
      <c r="A71" s="46"/>
      <c r="B71" s="46"/>
      <c r="C71" s="46"/>
      <c r="D71" s="46"/>
      <c r="E71" s="46"/>
      <c r="F71" s="46"/>
      <c r="G71" s="46"/>
      <c r="H71" s="46"/>
      <c r="I71" s="46"/>
    </row>
    <row r="72" spans="1:9" ht="12.75">
      <c r="A72" s="46"/>
      <c r="B72" s="46"/>
      <c r="C72" s="46"/>
      <c r="D72" s="46"/>
      <c r="E72" s="46"/>
      <c r="F72" s="46"/>
      <c r="G72" s="46"/>
      <c r="H72" s="46"/>
      <c r="I72" s="46"/>
    </row>
    <row r="73" spans="1:9" ht="12.75">
      <c r="A73" s="46"/>
      <c r="B73" s="46"/>
      <c r="C73" s="46"/>
      <c r="D73" s="46"/>
      <c r="E73" s="46"/>
      <c r="F73" s="46"/>
      <c r="G73" s="46"/>
      <c r="H73" s="46"/>
      <c r="I73" s="46"/>
    </row>
    <row r="74" spans="1:9" ht="12.75">
      <c r="A74" s="46"/>
      <c r="B74" s="46"/>
      <c r="C74" s="46"/>
      <c r="D74" s="46"/>
      <c r="E74" s="46"/>
      <c r="F74" s="46"/>
      <c r="G74" s="46"/>
      <c r="H74" s="46"/>
      <c r="I74" s="46"/>
    </row>
    <row r="75" spans="1:9" ht="12.75">
      <c r="A75" s="46"/>
      <c r="B75" s="46"/>
      <c r="C75" s="46"/>
      <c r="D75" s="46"/>
      <c r="E75" s="46"/>
      <c r="F75" s="46"/>
      <c r="G75" s="46"/>
      <c r="H75" s="46"/>
      <c r="I75" s="46"/>
    </row>
    <row r="76" spans="1:9" ht="12.75">
      <c r="A76" s="46"/>
      <c r="B76" s="46"/>
      <c r="C76" s="46"/>
      <c r="D76" s="46"/>
      <c r="E76" s="46"/>
      <c r="F76" s="46"/>
      <c r="G76" s="46"/>
      <c r="H76" s="46"/>
      <c r="I76" s="46"/>
    </row>
    <row r="77" spans="1:9" ht="12.75">
      <c r="A77" s="46"/>
      <c r="B77" s="46"/>
      <c r="C77" s="46"/>
      <c r="D77" s="46"/>
      <c r="E77" s="46"/>
      <c r="F77" s="46"/>
      <c r="G77" s="46"/>
      <c r="H77" s="46"/>
      <c r="I77" s="46"/>
    </row>
    <row r="78" spans="1:9" ht="12.75">
      <c r="A78" s="46"/>
      <c r="B78" s="46"/>
      <c r="C78" s="46"/>
      <c r="D78" s="46"/>
      <c r="E78" s="46"/>
      <c r="F78" s="46"/>
      <c r="G78" s="46"/>
      <c r="H78" s="46"/>
      <c r="I78" s="46"/>
    </row>
    <row r="79" spans="1:9" ht="12.75">
      <c r="A79" s="46"/>
      <c r="B79" s="46"/>
      <c r="C79" s="46"/>
      <c r="D79" s="46"/>
      <c r="E79" s="46"/>
      <c r="F79" s="46"/>
      <c r="G79" s="46"/>
      <c r="H79" s="46"/>
      <c r="I79" s="46"/>
    </row>
    <row r="80" spans="1:9" ht="12.75">
      <c r="A80" s="46"/>
      <c r="B80" s="46"/>
      <c r="C80" s="46"/>
      <c r="D80" s="46"/>
      <c r="E80" s="46"/>
      <c r="F80" s="46"/>
      <c r="G80" s="46"/>
      <c r="H80" s="46"/>
      <c r="I80" s="46"/>
    </row>
    <row r="81" spans="1:9" ht="12.75">
      <c r="A81" s="46"/>
      <c r="B81" s="46"/>
      <c r="C81" s="46"/>
      <c r="D81" s="46"/>
      <c r="E81" s="46"/>
      <c r="F81" s="46"/>
      <c r="G81" s="46"/>
      <c r="H81" s="46"/>
      <c r="I81" s="46"/>
    </row>
    <row r="82" spans="1:9" ht="12.75">
      <c r="A82" s="46"/>
      <c r="B82" s="46"/>
      <c r="C82" s="46"/>
      <c r="D82" s="46"/>
      <c r="E82" s="46"/>
      <c r="F82" s="46"/>
      <c r="G82" s="46"/>
      <c r="H82" s="46"/>
      <c r="I82" s="46"/>
    </row>
    <row r="83" spans="1:9" ht="12.75">
      <c r="A83" s="46"/>
      <c r="B83" s="46"/>
      <c r="C83" s="46"/>
      <c r="D83" s="46"/>
      <c r="E83" s="46"/>
      <c r="F83" s="46"/>
      <c r="G83" s="46"/>
      <c r="H83" s="46"/>
      <c r="I83" s="46"/>
    </row>
    <row r="84" spans="1:9" ht="12.75">
      <c r="A84" s="46"/>
      <c r="B84" s="46"/>
      <c r="C84" s="46"/>
      <c r="D84" s="46"/>
      <c r="E84" s="46"/>
      <c r="F84" s="46"/>
      <c r="G84" s="46"/>
      <c r="H84" s="46"/>
      <c r="I84" s="46"/>
    </row>
    <row r="85" spans="1:9" ht="12.75">
      <c r="A85" s="46"/>
      <c r="B85" s="46"/>
      <c r="C85" s="46"/>
      <c r="D85" s="46"/>
      <c r="E85" s="46"/>
      <c r="F85" s="46"/>
      <c r="G85" s="46"/>
      <c r="H85" s="46"/>
      <c r="I85" s="46"/>
    </row>
    <row r="86" spans="1:9" ht="12.75">
      <c r="A86" s="46"/>
      <c r="B86" s="46"/>
      <c r="C86" s="46"/>
      <c r="D86" s="46"/>
      <c r="E86" s="46"/>
      <c r="F86" s="46"/>
      <c r="G86" s="46"/>
      <c r="H86" s="46"/>
      <c r="I86" s="46"/>
    </row>
    <row r="87" spans="1:9" ht="12.75">
      <c r="A87" s="46"/>
      <c r="B87" s="46"/>
      <c r="C87" s="46"/>
      <c r="D87" s="46"/>
      <c r="E87" s="46"/>
      <c r="F87" s="46"/>
      <c r="G87" s="46"/>
      <c r="H87" s="46"/>
      <c r="I87" s="46"/>
    </row>
    <row r="88" spans="1:9" ht="12.75">
      <c r="A88" s="46"/>
      <c r="B88" s="46"/>
      <c r="C88" s="46"/>
      <c r="D88" s="46"/>
      <c r="E88" s="46"/>
      <c r="F88" s="46"/>
      <c r="G88" s="46"/>
      <c r="H88" s="46"/>
      <c r="I88" s="46"/>
    </row>
    <row r="89" spans="1:9" ht="12.75">
      <c r="A89" s="46"/>
      <c r="B89" s="46"/>
      <c r="C89" s="46"/>
      <c r="D89" s="46"/>
      <c r="E89" s="46"/>
      <c r="F89" s="46"/>
      <c r="G89" s="46"/>
      <c r="H89" s="46"/>
      <c r="I89" s="46"/>
    </row>
    <row r="90" spans="1:9" ht="12.75">
      <c r="A90" s="46"/>
      <c r="B90" s="46"/>
      <c r="C90" s="46"/>
      <c r="D90" s="46"/>
      <c r="E90" s="46"/>
      <c r="F90" s="46"/>
      <c r="G90" s="46"/>
      <c r="H90" s="46"/>
      <c r="I90" s="46"/>
    </row>
    <row r="91" spans="1:9" ht="12.75">
      <c r="A91" s="46"/>
      <c r="B91" s="46"/>
      <c r="C91" s="46"/>
      <c r="D91" s="46"/>
      <c r="E91" s="46"/>
      <c r="F91" s="46"/>
      <c r="G91" s="46"/>
      <c r="H91" s="46"/>
      <c r="I91" s="46"/>
    </row>
    <row r="92" spans="1:9" ht="12.75">
      <c r="A92" s="46"/>
      <c r="B92" s="46"/>
      <c r="C92" s="46"/>
      <c r="D92" s="46"/>
      <c r="E92" s="46"/>
      <c r="F92" s="46"/>
      <c r="G92" s="46"/>
      <c r="H92" s="46"/>
      <c r="I92" s="46"/>
    </row>
    <row r="93" spans="1:9" ht="12.75">
      <c r="A93" s="46"/>
      <c r="B93" s="46"/>
      <c r="C93" s="46"/>
      <c r="D93" s="46"/>
      <c r="E93" s="46"/>
      <c r="F93" s="46"/>
      <c r="G93" s="46"/>
      <c r="H93" s="46"/>
      <c r="I93" s="46"/>
    </row>
    <row r="94" spans="1:9" ht="12.75">
      <c r="A94" s="46"/>
      <c r="B94" s="46"/>
      <c r="C94" s="46"/>
      <c r="D94" s="46"/>
      <c r="E94" s="46"/>
      <c r="F94" s="46"/>
      <c r="G94" s="46"/>
      <c r="H94" s="46"/>
      <c r="I94" s="46"/>
    </row>
    <row r="95" spans="1:9" ht="12.75">
      <c r="A95" s="46"/>
      <c r="B95" s="46"/>
      <c r="C95" s="46"/>
      <c r="D95" s="46"/>
      <c r="E95" s="46"/>
      <c r="F95" s="46"/>
      <c r="G95" s="46"/>
      <c r="H95" s="46"/>
      <c r="I95" s="46"/>
    </row>
    <row r="96" spans="1:9" ht="12.75">
      <c r="A96" s="46"/>
      <c r="B96" s="46"/>
      <c r="C96" s="46"/>
      <c r="D96" s="46"/>
      <c r="E96" s="46"/>
      <c r="F96" s="46"/>
      <c r="G96" s="46"/>
      <c r="H96" s="46"/>
      <c r="I96" s="46"/>
    </row>
    <row r="97" spans="1:9" ht="12.75">
      <c r="A97" s="46"/>
      <c r="B97" s="46"/>
      <c r="C97" s="46"/>
      <c r="D97" s="46"/>
      <c r="E97" s="46"/>
      <c r="F97" s="46"/>
      <c r="G97" s="46"/>
      <c r="H97" s="46"/>
      <c r="I97" s="46"/>
    </row>
    <row r="98" spans="1:9" ht="12.75">
      <c r="A98" s="46"/>
      <c r="B98" s="46"/>
      <c r="C98" s="46"/>
      <c r="D98" s="46"/>
      <c r="E98" s="46"/>
      <c r="F98" s="46"/>
      <c r="G98" s="46"/>
      <c r="H98" s="46"/>
      <c r="I98" s="46"/>
    </row>
    <row r="99" spans="1:9" ht="12.75">
      <c r="A99" s="46"/>
      <c r="B99" s="46"/>
      <c r="C99" s="46"/>
      <c r="D99" s="46"/>
      <c r="E99" s="46"/>
      <c r="F99" s="46"/>
      <c r="G99" s="46"/>
      <c r="H99" s="46"/>
      <c r="I99" s="46"/>
    </row>
  </sheetData>
  <sheetProtection password="94A5" sheet="1" objects="1" scenarios="1"/>
  <mergeCells count="29">
    <mergeCell ref="A25:I25"/>
    <mergeCell ref="A55:I55"/>
    <mergeCell ref="A56:I56"/>
    <mergeCell ref="A57:I57"/>
    <mergeCell ref="A46:I46"/>
    <mergeCell ref="A47:I47"/>
    <mergeCell ref="A51:I51"/>
    <mergeCell ref="A52:I52"/>
    <mergeCell ref="A53:I53"/>
    <mergeCell ref="A54:I54"/>
    <mergeCell ref="A26:I26"/>
    <mergeCell ref="A48:I48"/>
    <mergeCell ref="A49:I49"/>
    <mergeCell ref="A50:I50"/>
    <mergeCell ref="A37:D37"/>
    <mergeCell ref="A41:I41"/>
    <mergeCell ref="A27:I27"/>
    <mergeCell ref="A28:I28"/>
    <mergeCell ref="A30:I30"/>
    <mergeCell ref="A32:I32"/>
    <mergeCell ref="A24:I24"/>
    <mergeCell ref="C6:I6"/>
    <mergeCell ref="C8:I8"/>
    <mergeCell ref="A23:I23"/>
    <mergeCell ref="A17:I17"/>
    <mergeCell ref="A20:I20"/>
    <mergeCell ref="A21:I21"/>
    <mergeCell ref="A22:I22"/>
    <mergeCell ref="A18:I18"/>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 xml:space="preserve">&amp;L&amp;6FORMULAR BM ABRECHNUNG OHNE WETTBEWERB 03
&amp;8Seite &amp;P&amp;R&amp;6DVR: Landesgeschäftsstellen   0017035 bis 0017116
DVR: Regionale Geschäftsstellen  0015008 bis 0015954   &amp;10  </oddFooter>
  </headerFooter>
  <drawing r:id="rId1"/>
</worksheet>
</file>

<file path=xl/worksheets/sheet9.xml><?xml version="1.0" encoding="utf-8"?>
<worksheet xmlns="http://schemas.openxmlformats.org/spreadsheetml/2006/main" xmlns:r="http://schemas.openxmlformats.org/officeDocument/2006/relationships">
  <sheetPr codeName="Erläuterungen"/>
  <dimension ref="A1:Q515"/>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10.7109375" style="16" customWidth="1"/>
    <col min="2" max="8" width="10.7109375" style="0" customWidth="1"/>
    <col min="9" max="9" width="0.13671875" style="0" customWidth="1"/>
  </cols>
  <sheetData>
    <row r="1" s="8" customFormat="1" ht="26.25" customHeight="1">
      <c r="A1" s="18"/>
    </row>
    <row r="2" ht="7.5" customHeight="1">
      <c r="A2" s="7"/>
    </row>
    <row r="3" spans="1:8" ht="23.25" customHeight="1">
      <c r="A3" s="709" t="s">
        <v>491</v>
      </c>
      <c r="B3" s="702"/>
      <c r="C3" s="702"/>
      <c r="D3" s="702"/>
      <c r="E3" s="702"/>
      <c r="F3" s="702"/>
      <c r="G3" s="702"/>
      <c r="H3" s="702"/>
    </row>
    <row r="4" spans="1:8" ht="23.25" customHeight="1">
      <c r="A4" s="543"/>
      <c r="B4" s="9"/>
      <c r="C4" s="9"/>
      <c r="D4" s="9"/>
      <c r="E4" s="9"/>
      <c r="F4" s="9"/>
      <c r="G4" s="9"/>
      <c r="H4" s="9"/>
    </row>
    <row r="5" spans="1:8" ht="12.75">
      <c r="A5" s="545" t="s">
        <v>500</v>
      </c>
      <c r="B5" s="544"/>
      <c r="C5" s="9"/>
      <c r="D5" s="9"/>
      <c r="E5" s="9"/>
      <c r="F5" s="9"/>
      <c r="G5" s="9"/>
      <c r="H5" s="9"/>
    </row>
    <row r="6" spans="1:8" ht="15.75" customHeight="1">
      <c r="A6" s="707" t="s">
        <v>256</v>
      </c>
      <c r="B6" s="708"/>
      <c r="C6" s="708"/>
      <c r="D6" s="708"/>
      <c r="E6" s="708"/>
      <c r="F6" s="708"/>
      <c r="G6" s="708"/>
      <c r="H6" s="708"/>
    </row>
    <row r="7" spans="1:8" ht="15.75" customHeight="1">
      <c r="A7" s="707" t="s">
        <v>495</v>
      </c>
      <c r="B7" s="708"/>
      <c r="C7" s="708"/>
      <c r="D7" s="708"/>
      <c r="E7" s="708"/>
      <c r="F7" s="708"/>
      <c r="G7" s="708"/>
      <c r="H7" s="708"/>
    </row>
    <row r="8" spans="1:8" ht="15.75" customHeight="1">
      <c r="A8" s="707" t="s">
        <v>496</v>
      </c>
      <c r="B8" s="708"/>
      <c r="C8" s="708"/>
      <c r="D8" s="708"/>
      <c r="E8" s="708"/>
      <c r="F8" s="708"/>
      <c r="G8" s="708"/>
      <c r="H8" s="708"/>
    </row>
    <row r="9" spans="1:8" ht="15.75" customHeight="1">
      <c r="A9" s="707" t="s">
        <v>497</v>
      </c>
      <c r="B9" s="708"/>
      <c r="C9" s="708"/>
      <c r="D9" s="708"/>
      <c r="E9" s="708"/>
      <c r="F9" s="708"/>
      <c r="G9" s="708"/>
      <c r="H9" s="708"/>
    </row>
    <row r="10" spans="1:8" ht="15.75" customHeight="1">
      <c r="A10" s="707" t="s">
        <v>498</v>
      </c>
      <c r="B10" s="708"/>
      <c r="C10" s="708"/>
      <c r="D10" s="708"/>
      <c r="E10" s="708"/>
      <c r="F10" s="708"/>
      <c r="G10" s="708"/>
      <c r="H10" s="708"/>
    </row>
    <row r="11" spans="1:8" ht="15.75" customHeight="1">
      <c r="A11" s="707" t="s">
        <v>501</v>
      </c>
      <c r="B11" s="708"/>
      <c r="C11" s="708"/>
      <c r="D11" s="708"/>
      <c r="E11" s="708"/>
      <c r="F11" s="708"/>
      <c r="G11" s="708"/>
      <c r="H11" s="708"/>
    </row>
    <row r="12" spans="1:8" ht="15.75" customHeight="1">
      <c r="A12" s="707" t="s">
        <v>6</v>
      </c>
      <c r="B12" s="708"/>
      <c r="C12" s="708"/>
      <c r="D12" s="708"/>
      <c r="E12" s="708"/>
      <c r="F12" s="708"/>
      <c r="G12" s="708"/>
      <c r="H12" s="708"/>
    </row>
    <row r="13" spans="1:8" ht="15.75" customHeight="1">
      <c r="A13" s="707" t="s">
        <v>502</v>
      </c>
      <c r="B13" s="708"/>
      <c r="C13" s="708"/>
      <c r="D13" s="708"/>
      <c r="E13" s="708"/>
      <c r="F13" s="708"/>
      <c r="G13" s="708"/>
      <c r="H13" s="708"/>
    </row>
    <row r="14" spans="1:8" ht="15.75" customHeight="1">
      <c r="A14" s="707" t="s">
        <v>499</v>
      </c>
      <c r="B14" s="708"/>
      <c r="C14" s="708"/>
      <c r="D14" s="708"/>
      <c r="E14" s="708"/>
      <c r="F14" s="708"/>
      <c r="G14" s="708"/>
      <c r="H14" s="708"/>
    </row>
    <row r="15" spans="1:8" ht="15.75" customHeight="1">
      <c r="A15" s="567" t="s">
        <v>522</v>
      </c>
      <c r="B15" s="568"/>
      <c r="C15" s="568"/>
      <c r="D15" s="568"/>
      <c r="E15" s="568"/>
      <c r="F15" s="568"/>
      <c r="G15" s="568"/>
      <c r="H15" s="568"/>
    </row>
    <row r="16" spans="1:17" ht="26.25" customHeight="1">
      <c r="A16" s="7"/>
      <c r="J16" s="559"/>
      <c r="K16" s="558"/>
      <c r="L16" s="558"/>
      <c r="M16" s="558"/>
      <c r="N16" s="558"/>
      <c r="O16" s="558"/>
      <c r="P16" s="558"/>
      <c r="Q16" s="558"/>
    </row>
    <row r="17" ht="6" customHeight="1" hidden="1">
      <c r="A17" s="7"/>
    </row>
    <row r="18" spans="1:8" ht="14.25" customHeight="1">
      <c r="A18" s="710" t="s">
        <v>256</v>
      </c>
      <c r="B18" s="711"/>
      <c r="C18" s="711"/>
      <c r="D18" s="711"/>
      <c r="E18" s="711"/>
      <c r="F18" s="711"/>
      <c r="G18" s="711"/>
      <c r="H18" s="712"/>
    </row>
    <row r="19" ht="7.5" customHeight="1">
      <c r="A19" s="19"/>
    </row>
    <row r="20" spans="1:4" ht="12" customHeight="1">
      <c r="A20" s="12" t="s">
        <v>282</v>
      </c>
      <c r="D20" s="4"/>
    </row>
    <row r="21" spans="1:4" ht="12" customHeight="1">
      <c r="A21" s="12" t="s">
        <v>257</v>
      </c>
      <c r="D21" s="4"/>
    </row>
    <row r="22" spans="1:4" ht="12" customHeight="1">
      <c r="A22" s="12" t="s">
        <v>387</v>
      </c>
      <c r="D22" s="4"/>
    </row>
    <row r="23" spans="1:4" ht="12" customHeight="1">
      <c r="A23" s="12" t="s">
        <v>388</v>
      </c>
      <c r="D23" s="4"/>
    </row>
    <row r="24" spans="1:4" ht="9.75" customHeight="1">
      <c r="A24" s="12"/>
      <c r="D24" s="4"/>
    </row>
    <row r="25" ht="12" customHeight="1" hidden="1">
      <c r="A25" s="12"/>
    </row>
    <row r="26" ht="12" customHeight="1">
      <c r="A26" s="7" t="s">
        <v>389</v>
      </c>
    </row>
    <row r="27" ht="12" customHeight="1">
      <c r="A27" s="7" t="s">
        <v>390</v>
      </c>
    </row>
    <row r="28" ht="12" customHeight="1">
      <c r="A28" s="7" t="s">
        <v>391</v>
      </c>
    </row>
    <row r="29" ht="12" customHeight="1">
      <c r="A29" s="12"/>
    </row>
    <row r="30" ht="12" customHeight="1">
      <c r="A30" s="7" t="s">
        <v>283</v>
      </c>
    </row>
    <row r="31" ht="12" customHeight="1">
      <c r="A31" s="7"/>
    </row>
    <row r="32" spans="1:3" ht="12" customHeight="1">
      <c r="A32" s="7" t="s">
        <v>392</v>
      </c>
      <c r="C32" s="4"/>
    </row>
    <row r="33" spans="1:3" ht="11.25" customHeight="1">
      <c r="A33" s="7" t="s">
        <v>393</v>
      </c>
      <c r="C33" s="4"/>
    </row>
    <row r="34" ht="12" customHeight="1">
      <c r="A34" s="7" t="s">
        <v>394</v>
      </c>
    </row>
    <row r="35" ht="12" customHeight="1">
      <c r="A35" s="7"/>
    </row>
    <row r="36" ht="12" customHeight="1">
      <c r="A36" s="7" t="s">
        <v>71</v>
      </c>
    </row>
    <row r="37" ht="12" customHeight="1">
      <c r="A37" s="7" t="s">
        <v>72</v>
      </c>
    </row>
    <row r="38" ht="12" customHeight="1">
      <c r="A38" s="7" t="s">
        <v>395</v>
      </c>
    </row>
    <row r="39" ht="12" customHeight="1">
      <c r="A39" s="7" t="s">
        <v>481</v>
      </c>
    </row>
    <row r="40" ht="12" customHeight="1">
      <c r="A40" s="7" t="s">
        <v>396</v>
      </c>
    </row>
    <row r="41" ht="12" customHeight="1">
      <c r="A41" s="7" t="s">
        <v>397</v>
      </c>
    </row>
    <row r="42" ht="17.25" customHeight="1">
      <c r="A42" s="7"/>
    </row>
    <row r="43" ht="17.25" customHeight="1">
      <c r="A43" s="7"/>
    </row>
    <row r="44" spans="1:8" ht="14.25" customHeight="1">
      <c r="A44" s="710" t="s">
        <v>495</v>
      </c>
      <c r="B44" s="711"/>
      <c r="C44" s="711"/>
      <c r="D44" s="711"/>
      <c r="E44" s="711"/>
      <c r="F44" s="711"/>
      <c r="G44" s="711"/>
      <c r="H44" s="712"/>
    </row>
    <row r="45" ht="18" customHeight="1">
      <c r="A45" s="7"/>
    </row>
    <row r="46" ht="12" customHeight="1">
      <c r="A46" s="7" t="s">
        <v>398</v>
      </c>
    </row>
    <row r="47" ht="12" customHeight="1">
      <c r="A47" s="7" t="s">
        <v>399</v>
      </c>
    </row>
    <row r="48" ht="12" customHeight="1">
      <c r="A48" s="7" t="s">
        <v>400</v>
      </c>
    </row>
    <row r="49" ht="12" customHeight="1" hidden="1">
      <c r="A49" s="7"/>
    </row>
    <row r="50" ht="0.75" customHeight="1" hidden="1">
      <c r="A50" s="5"/>
    </row>
    <row r="51" ht="12" customHeight="1">
      <c r="A51" s="7"/>
    </row>
    <row r="52" ht="12" customHeight="1">
      <c r="A52" s="7" t="s">
        <v>273</v>
      </c>
    </row>
    <row r="53" ht="27" customHeight="1">
      <c r="A53" s="7"/>
    </row>
    <row r="54" ht="12" customHeight="1">
      <c r="A54" s="14" t="s">
        <v>73</v>
      </c>
    </row>
    <row r="55" ht="12" customHeight="1">
      <c r="A55" s="15"/>
    </row>
    <row r="56" s="2" customFormat="1" ht="12" customHeight="1">
      <c r="A56" s="22" t="s">
        <v>127</v>
      </c>
    </row>
    <row r="57" ht="12" customHeight="1">
      <c r="A57" s="7" t="s">
        <v>74</v>
      </c>
    </row>
    <row r="58" ht="8.25" customHeight="1">
      <c r="A58" s="7"/>
    </row>
    <row r="59" s="2" customFormat="1" ht="12" customHeight="1">
      <c r="A59" s="22" t="s">
        <v>138</v>
      </c>
    </row>
    <row r="60" ht="12" customHeight="1">
      <c r="A60" s="7" t="s">
        <v>334</v>
      </c>
    </row>
    <row r="61" ht="6" customHeight="1">
      <c r="A61" s="7"/>
    </row>
    <row r="62" s="2" customFormat="1" ht="12" customHeight="1">
      <c r="A62" s="22" t="s">
        <v>139</v>
      </c>
    </row>
    <row r="63" ht="12" customHeight="1">
      <c r="A63" s="7" t="s">
        <v>401</v>
      </c>
    </row>
    <row r="64" ht="12" customHeight="1">
      <c r="A64" s="7" t="s">
        <v>337</v>
      </c>
    </row>
    <row r="65" ht="6.75" customHeight="1">
      <c r="A65" s="7"/>
    </row>
    <row r="66" ht="12" customHeight="1">
      <c r="A66" s="22" t="s">
        <v>141</v>
      </c>
    </row>
    <row r="67" ht="12" customHeight="1">
      <c r="A67" s="7" t="s">
        <v>258</v>
      </c>
    </row>
    <row r="68" ht="23.25" customHeight="1">
      <c r="A68" s="7"/>
    </row>
    <row r="69" ht="12" customHeight="1">
      <c r="A69" s="23" t="s">
        <v>259</v>
      </c>
    </row>
    <row r="70" ht="12" customHeight="1">
      <c r="A70" s="23"/>
    </row>
    <row r="71" ht="12" customHeight="1">
      <c r="A71" s="22" t="s">
        <v>138</v>
      </c>
    </row>
    <row r="72" ht="12" customHeight="1">
      <c r="A72" s="12" t="s">
        <v>260</v>
      </c>
    </row>
    <row r="73" ht="9.75" customHeight="1">
      <c r="A73" s="12"/>
    </row>
    <row r="74" ht="12" customHeight="1">
      <c r="A74" s="22" t="s">
        <v>148</v>
      </c>
    </row>
    <row r="75" ht="12" customHeight="1">
      <c r="A75" s="12" t="s">
        <v>335</v>
      </c>
    </row>
    <row r="76" ht="25.5" customHeight="1">
      <c r="A76" s="12"/>
    </row>
    <row r="77" ht="12" customHeight="1">
      <c r="A77" s="15" t="s">
        <v>75</v>
      </c>
    </row>
    <row r="78" ht="12" customHeight="1">
      <c r="A78" s="15"/>
    </row>
    <row r="79" ht="12" customHeight="1">
      <c r="A79" s="12" t="s">
        <v>402</v>
      </c>
    </row>
    <row r="80" ht="12" customHeight="1">
      <c r="A80" s="12" t="s">
        <v>403</v>
      </c>
    </row>
    <row r="81" ht="21.75" customHeight="1">
      <c r="A81" s="12"/>
    </row>
    <row r="82" spans="1:8" ht="12" customHeight="1">
      <c r="A82" s="20" t="s">
        <v>128</v>
      </c>
      <c r="B82" s="31"/>
      <c r="C82" s="31"/>
      <c r="D82" s="31"/>
      <c r="E82" s="31"/>
      <c r="F82" s="31"/>
      <c r="G82" s="31"/>
      <c r="H82" s="31"/>
    </row>
    <row r="83" spans="1:8" ht="12" customHeight="1">
      <c r="A83" s="21" t="s">
        <v>482</v>
      </c>
      <c r="B83" s="31"/>
      <c r="C83" s="31"/>
      <c r="D83" s="31"/>
      <c r="E83" s="31"/>
      <c r="F83" s="31"/>
      <c r="G83" s="31"/>
      <c r="H83" s="31"/>
    </row>
    <row r="84" spans="1:8" ht="12" customHeight="1">
      <c r="A84" s="21" t="s">
        <v>484</v>
      </c>
      <c r="B84" s="31"/>
      <c r="C84" s="31"/>
      <c r="D84" s="31"/>
      <c r="E84" s="31"/>
      <c r="F84" s="31"/>
      <c r="G84" s="31"/>
      <c r="H84" s="31"/>
    </row>
    <row r="85" spans="1:8" ht="12" customHeight="1">
      <c r="A85" s="21" t="s">
        <v>483</v>
      </c>
      <c r="B85" s="31"/>
      <c r="C85" s="31"/>
      <c r="D85" s="31"/>
      <c r="E85" s="31"/>
      <c r="F85" s="31"/>
      <c r="G85" s="31"/>
      <c r="H85" s="31"/>
    </row>
    <row r="86" spans="1:8" ht="12" customHeight="1">
      <c r="A86" s="21" t="s">
        <v>479</v>
      </c>
      <c r="B86" s="31"/>
      <c r="C86" s="31"/>
      <c r="D86" s="31"/>
      <c r="E86" s="31"/>
      <c r="F86" s="31"/>
      <c r="G86" s="31"/>
      <c r="H86" s="31"/>
    </row>
    <row r="87" spans="1:8" ht="12" customHeight="1">
      <c r="A87" s="21" t="s">
        <v>480</v>
      </c>
      <c r="B87" s="31"/>
      <c r="C87" s="31"/>
      <c r="D87" s="31"/>
      <c r="E87" s="31"/>
      <c r="F87" s="31"/>
      <c r="G87" s="31"/>
      <c r="H87" s="31"/>
    </row>
    <row r="88" ht="30" customHeight="1"/>
    <row r="89" ht="12" customHeight="1">
      <c r="A89" s="24"/>
    </row>
    <row r="90" spans="1:8" ht="14.25" customHeight="1">
      <c r="A90" s="710" t="s">
        <v>496</v>
      </c>
      <c r="B90" s="711"/>
      <c r="C90" s="711"/>
      <c r="D90" s="711"/>
      <c r="E90" s="711"/>
      <c r="F90" s="711"/>
      <c r="G90" s="711"/>
      <c r="H90" s="712"/>
    </row>
    <row r="91" ht="16.5" customHeight="1">
      <c r="A91" s="26"/>
    </row>
    <row r="92" ht="12" customHeight="1">
      <c r="A92" s="22" t="s">
        <v>261</v>
      </c>
    </row>
    <row r="93" ht="12" customHeight="1">
      <c r="A93" s="7" t="s">
        <v>262</v>
      </c>
    </row>
    <row r="94" ht="6" customHeight="1">
      <c r="A94" s="10"/>
    </row>
    <row r="95" ht="12" customHeight="1">
      <c r="A95" s="22" t="s">
        <v>236</v>
      </c>
    </row>
    <row r="96" ht="12" customHeight="1">
      <c r="A96" s="7" t="s">
        <v>277</v>
      </c>
    </row>
    <row r="97" ht="12" customHeight="1">
      <c r="A97" s="7" t="s">
        <v>275</v>
      </c>
    </row>
    <row r="98" ht="6" customHeight="1">
      <c r="A98" s="10"/>
    </row>
    <row r="99" ht="12" customHeight="1">
      <c r="A99" s="22" t="s">
        <v>91</v>
      </c>
    </row>
    <row r="100" ht="12" customHeight="1">
      <c r="A100" s="7" t="s">
        <v>92</v>
      </c>
    </row>
    <row r="101" ht="12" customHeight="1">
      <c r="A101" s="7" t="s">
        <v>93</v>
      </c>
    </row>
    <row r="102" ht="12" customHeight="1">
      <c r="A102" s="7" t="s">
        <v>94</v>
      </c>
    </row>
    <row r="103" ht="6" customHeight="1">
      <c r="A103" s="10"/>
    </row>
    <row r="104" ht="12" customHeight="1">
      <c r="A104" s="22" t="s">
        <v>237</v>
      </c>
    </row>
    <row r="105" ht="12" customHeight="1">
      <c r="A105" s="7" t="s">
        <v>95</v>
      </c>
    </row>
    <row r="106" ht="12" customHeight="1">
      <c r="A106" s="7" t="s">
        <v>96</v>
      </c>
    </row>
    <row r="107" ht="29.25" customHeight="1">
      <c r="A107" s="10"/>
    </row>
    <row r="108" ht="12" customHeight="1">
      <c r="A108" s="15" t="s">
        <v>200</v>
      </c>
    </row>
    <row r="109" ht="12" customHeight="1">
      <c r="A109" s="15"/>
    </row>
    <row r="110" ht="12" customHeight="1">
      <c r="A110" s="22" t="s">
        <v>97</v>
      </c>
    </row>
    <row r="111" ht="12" customHeight="1">
      <c r="A111" s="7" t="s">
        <v>98</v>
      </c>
    </row>
    <row r="112" ht="12" customHeight="1">
      <c r="A112" s="7" t="s">
        <v>99</v>
      </c>
    </row>
    <row r="113" ht="17.25" customHeight="1">
      <c r="A113" s="27" t="s">
        <v>100</v>
      </c>
    </row>
    <row r="114" ht="12" customHeight="1">
      <c r="A114" s="27" t="s">
        <v>101</v>
      </c>
    </row>
    <row r="115" ht="16.5" customHeight="1">
      <c r="A115" s="27" t="s">
        <v>102</v>
      </c>
    </row>
    <row r="116" ht="12" customHeight="1">
      <c r="A116" s="27" t="s">
        <v>103</v>
      </c>
    </row>
    <row r="117" ht="17.25" customHeight="1">
      <c r="A117" s="27" t="s">
        <v>77</v>
      </c>
    </row>
    <row r="118" ht="12" customHeight="1">
      <c r="A118" s="27" t="s">
        <v>76</v>
      </c>
    </row>
    <row r="119" ht="6" customHeight="1">
      <c r="A119" s="24"/>
    </row>
    <row r="120" ht="12" customHeight="1">
      <c r="A120" s="22" t="s">
        <v>503</v>
      </c>
    </row>
    <row r="121" ht="12" customHeight="1">
      <c r="A121" s="7" t="s">
        <v>504</v>
      </c>
    </row>
    <row r="122" ht="12" customHeight="1">
      <c r="A122" s="7" t="s">
        <v>505</v>
      </c>
    </row>
    <row r="123" ht="12" customHeight="1">
      <c r="A123" s="7" t="s">
        <v>506</v>
      </c>
    </row>
    <row r="124" ht="12" customHeight="1">
      <c r="A124" s="7" t="s">
        <v>507</v>
      </c>
    </row>
    <row r="125" ht="12" customHeight="1">
      <c r="A125" s="7" t="s">
        <v>405</v>
      </c>
    </row>
    <row r="126" ht="12" customHeight="1">
      <c r="A126" s="7" t="s">
        <v>404</v>
      </c>
    </row>
    <row r="127" ht="12" customHeight="1">
      <c r="A127" s="7" t="s">
        <v>78</v>
      </c>
    </row>
    <row r="128" ht="6" customHeight="1">
      <c r="A128" s="7"/>
    </row>
    <row r="129" ht="12" customHeight="1">
      <c r="A129" s="22" t="s">
        <v>104</v>
      </c>
    </row>
    <row r="130" ht="12" customHeight="1">
      <c r="A130" s="7" t="s">
        <v>406</v>
      </c>
    </row>
    <row r="131" ht="12" customHeight="1">
      <c r="A131" s="7" t="s">
        <v>407</v>
      </c>
    </row>
    <row r="132" ht="11.25" customHeight="1">
      <c r="A132" s="7"/>
    </row>
    <row r="133" ht="12" customHeight="1">
      <c r="A133" s="22" t="s">
        <v>238</v>
      </c>
    </row>
    <row r="134" ht="12" customHeight="1">
      <c r="A134" s="7" t="s">
        <v>105</v>
      </c>
    </row>
    <row r="135" ht="27" customHeight="1">
      <c r="A135" s="7"/>
    </row>
    <row r="136" ht="12" customHeight="1">
      <c r="A136" s="15" t="s">
        <v>106</v>
      </c>
    </row>
    <row r="137" ht="10.5" customHeight="1">
      <c r="A137" s="15"/>
    </row>
    <row r="138" ht="12" customHeight="1">
      <c r="A138" s="7" t="s">
        <v>408</v>
      </c>
    </row>
    <row r="139" ht="12" customHeight="1">
      <c r="A139" s="7" t="s">
        <v>409</v>
      </c>
    </row>
    <row r="140" ht="12" customHeight="1">
      <c r="A140" s="7" t="s">
        <v>410</v>
      </c>
    </row>
    <row r="141" ht="12" customHeight="1">
      <c r="A141" s="7" t="s">
        <v>411</v>
      </c>
    </row>
    <row r="142" ht="12" customHeight="1">
      <c r="A142" s="7" t="s">
        <v>412</v>
      </c>
    </row>
    <row r="143" ht="12" customHeight="1">
      <c r="A143" s="7"/>
    </row>
    <row r="144" ht="12" customHeight="1">
      <c r="A144" s="7"/>
    </row>
    <row r="145" ht="12" customHeight="1">
      <c r="A145" s="15" t="s">
        <v>22</v>
      </c>
    </row>
    <row r="146" ht="12" customHeight="1">
      <c r="A146" s="15"/>
    </row>
    <row r="147" ht="12" customHeight="1">
      <c r="A147" s="7" t="s">
        <v>107</v>
      </c>
    </row>
    <row r="148" ht="12" customHeight="1">
      <c r="A148" s="7" t="s">
        <v>413</v>
      </c>
    </row>
    <row r="149" ht="12" customHeight="1">
      <c r="A149" s="7" t="s">
        <v>23</v>
      </c>
    </row>
    <row r="150" ht="12" customHeight="1">
      <c r="A150" s="7" t="s">
        <v>24</v>
      </c>
    </row>
    <row r="151" ht="23.25" customHeight="1">
      <c r="A151" s="7"/>
    </row>
    <row r="152" spans="1:8" ht="12" customHeight="1">
      <c r="A152" s="33" t="s">
        <v>341</v>
      </c>
      <c r="B152" s="31"/>
      <c r="C152" s="31"/>
      <c r="D152" s="31"/>
      <c r="E152" s="31"/>
      <c r="F152" s="31"/>
      <c r="G152" s="31"/>
      <c r="H152" s="31"/>
    </row>
    <row r="153" spans="1:8" ht="6" customHeight="1">
      <c r="A153" s="28"/>
      <c r="B153" s="31"/>
      <c r="C153" s="31"/>
      <c r="D153" s="31"/>
      <c r="E153" s="31"/>
      <c r="F153" s="31"/>
      <c r="G153" s="31"/>
      <c r="H153" s="31"/>
    </row>
    <row r="154" spans="1:8" ht="12" customHeight="1">
      <c r="A154" s="21" t="s">
        <v>414</v>
      </c>
      <c r="B154" s="31"/>
      <c r="C154" s="31"/>
      <c r="D154" s="31"/>
      <c r="E154" s="31"/>
      <c r="F154" s="31"/>
      <c r="G154" s="31"/>
      <c r="H154" s="31"/>
    </row>
    <row r="155" spans="1:8" ht="12" customHeight="1">
      <c r="A155" s="21" t="s">
        <v>415</v>
      </c>
      <c r="B155" s="31"/>
      <c r="C155" s="31"/>
      <c r="D155" s="31"/>
      <c r="E155" s="31"/>
      <c r="F155" s="31"/>
      <c r="G155" s="31"/>
      <c r="H155" s="31"/>
    </row>
    <row r="156" spans="1:8" ht="12" customHeight="1">
      <c r="A156" s="21" t="s">
        <v>25</v>
      </c>
      <c r="B156" s="31"/>
      <c r="C156" s="31"/>
      <c r="D156" s="31"/>
      <c r="E156" s="31"/>
      <c r="F156" s="31"/>
      <c r="G156" s="31"/>
      <c r="H156" s="31"/>
    </row>
    <row r="157" spans="1:8" ht="12" customHeight="1">
      <c r="A157" s="21" t="s">
        <v>26</v>
      </c>
      <c r="B157" s="31"/>
      <c r="C157" s="31"/>
      <c r="D157" s="31"/>
      <c r="E157" s="31"/>
      <c r="F157" s="31"/>
      <c r="G157" s="31"/>
      <c r="H157" s="31"/>
    </row>
    <row r="158" spans="1:8" ht="12" customHeight="1">
      <c r="A158" s="21" t="s">
        <v>27</v>
      </c>
      <c r="B158" s="31"/>
      <c r="C158" s="31"/>
      <c r="D158" s="31"/>
      <c r="E158" s="31"/>
      <c r="F158" s="31"/>
      <c r="G158" s="31"/>
      <c r="H158" s="31"/>
    </row>
    <row r="159" spans="1:8" ht="12" customHeight="1">
      <c r="A159" s="21" t="s">
        <v>28</v>
      </c>
      <c r="B159" s="31"/>
      <c r="C159" s="31"/>
      <c r="D159" s="31"/>
      <c r="E159" s="31"/>
      <c r="F159" s="31"/>
      <c r="G159" s="31"/>
      <c r="H159" s="31"/>
    </row>
    <row r="160" spans="1:8" ht="6" customHeight="1">
      <c r="A160" s="21"/>
      <c r="B160" s="31"/>
      <c r="C160" s="31"/>
      <c r="D160" s="31"/>
      <c r="E160" s="31"/>
      <c r="F160" s="31"/>
      <c r="G160" s="31"/>
      <c r="H160" s="31"/>
    </row>
    <row r="161" spans="1:8" ht="12" customHeight="1">
      <c r="A161" s="21" t="s">
        <v>29</v>
      </c>
      <c r="B161" s="31"/>
      <c r="C161" s="31"/>
      <c r="D161" s="31"/>
      <c r="E161" s="31"/>
      <c r="F161" s="31"/>
      <c r="G161" s="31"/>
      <c r="H161" s="31"/>
    </row>
    <row r="162" spans="1:8" ht="12" customHeight="1">
      <c r="A162" s="21" t="s">
        <v>30</v>
      </c>
      <c r="B162" s="31"/>
      <c r="C162" s="31"/>
      <c r="D162" s="31"/>
      <c r="E162" s="31"/>
      <c r="F162" s="31"/>
      <c r="G162" s="31"/>
      <c r="H162" s="31"/>
    </row>
    <row r="163" spans="1:8" ht="12" customHeight="1">
      <c r="A163" s="21" t="s">
        <v>32</v>
      </c>
      <c r="B163" s="31"/>
      <c r="C163" s="31"/>
      <c r="D163" s="31"/>
      <c r="E163" s="31"/>
      <c r="F163" s="31"/>
      <c r="G163" s="31"/>
      <c r="H163" s="31"/>
    </row>
    <row r="164" spans="1:8" ht="12" customHeight="1">
      <c r="A164" s="21" t="s">
        <v>31</v>
      </c>
      <c r="B164" s="31"/>
      <c r="C164" s="31"/>
      <c r="D164" s="31"/>
      <c r="E164" s="31"/>
      <c r="F164" s="31"/>
      <c r="G164" s="31"/>
      <c r="H164" s="31"/>
    </row>
    <row r="165" spans="1:8" ht="12" customHeight="1">
      <c r="A165" s="21" t="s">
        <v>79</v>
      </c>
      <c r="B165" s="31"/>
      <c r="C165" s="31"/>
      <c r="D165" s="31"/>
      <c r="E165" s="31"/>
      <c r="F165" s="31"/>
      <c r="G165" s="31"/>
      <c r="H165" s="31"/>
    </row>
    <row r="166" spans="1:8" ht="12" customHeight="1">
      <c r="A166" s="21" t="s">
        <v>33</v>
      </c>
      <c r="B166" s="31"/>
      <c r="C166" s="31"/>
      <c r="D166" s="31"/>
      <c r="E166" s="31"/>
      <c r="F166" s="31"/>
      <c r="G166" s="31"/>
      <c r="H166" s="31"/>
    </row>
    <row r="167" spans="1:8" ht="12" customHeight="1">
      <c r="A167" s="21" t="s">
        <v>34</v>
      </c>
      <c r="B167" s="31"/>
      <c r="C167" s="31"/>
      <c r="D167" s="31"/>
      <c r="E167" s="31"/>
      <c r="F167" s="31"/>
      <c r="G167" s="31"/>
      <c r="H167" s="31"/>
    </row>
    <row r="168" ht="14.25" customHeight="1">
      <c r="A168" s="7"/>
    </row>
    <row r="169" ht="14.25" customHeight="1">
      <c r="A169" s="7"/>
    </row>
    <row r="170" ht="13.5" customHeight="1">
      <c r="A170" s="7"/>
    </row>
    <row r="171" spans="1:8" ht="14.25" customHeight="1">
      <c r="A171" s="710" t="s">
        <v>497</v>
      </c>
      <c r="B171" s="711"/>
      <c r="C171" s="711"/>
      <c r="D171" s="711"/>
      <c r="E171" s="711"/>
      <c r="F171" s="711"/>
      <c r="G171" s="711"/>
      <c r="H171" s="712"/>
    </row>
    <row r="172" ht="13.5" customHeight="1">
      <c r="A172" s="11"/>
    </row>
    <row r="173" spans="1:4" ht="12" customHeight="1">
      <c r="A173" s="12" t="s">
        <v>108</v>
      </c>
      <c r="D173" s="1"/>
    </row>
    <row r="174" spans="1:4" ht="12" customHeight="1">
      <c r="A174" s="12" t="s">
        <v>537</v>
      </c>
      <c r="D174" s="1"/>
    </row>
    <row r="175" spans="1:4" ht="12" customHeight="1">
      <c r="A175" s="12" t="s">
        <v>530</v>
      </c>
      <c r="D175" s="1"/>
    </row>
    <row r="176" spans="1:4" ht="12" customHeight="1">
      <c r="A176" s="12" t="s">
        <v>531</v>
      </c>
      <c r="D176" s="1"/>
    </row>
    <row r="177" spans="1:4" ht="12" customHeight="1">
      <c r="A177" s="12" t="s">
        <v>532</v>
      </c>
      <c r="D177" s="1"/>
    </row>
    <row r="178" spans="1:4" ht="12" customHeight="1">
      <c r="A178" s="12" t="s">
        <v>534</v>
      </c>
      <c r="D178" s="1"/>
    </row>
    <row r="179" spans="1:4" ht="12" customHeight="1">
      <c r="A179" s="12" t="s">
        <v>533</v>
      </c>
      <c r="D179" s="1"/>
    </row>
    <row r="180" spans="1:4" ht="12" customHeight="1">
      <c r="A180" s="12"/>
      <c r="D180" s="1"/>
    </row>
    <row r="181" spans="1:4" ht="12" customHeight="1">
      <c r="A181" s="12" t="s">
        <v>80</v>
      </c>
      <c r="D181" s="1"/>
    </row>
    <row r="182" spans="1:4" ht="12" customHeight="1">
      <c r="A182" s="12" t="s">
        <v>35</v>
      </c>
      <c r="D182" s="1"/>
    </row>
    <row r="183" spans="1:4" ht="12" customHeight="1">
      <c r="A183" s="12" t="s">
        <v>36</v>
      </c>
      <c r="D183" s="1"/>
    </row>
    <row r="184" spans="1:4" ht="21.75" customHeight="1">
      <c r="A184" s="12"/>
      <c r="D184" s="1"/>
    </row>
    <row r="185" ht="12" customHeight="1">
      <c r="A185" s="23" t="s">
        <v>486</v>
      </c>
    </row>
    <row r="186" ht="12" customHeight="1">
      <c r="A186" s="23"/>
    </row>
    <row r="187" ht="12" customHeight="1">
      <c r="A187" s="7" t="s">
        <v>514</v>
      </c>
    </row>
    <row r="188" ht="12" customHeight="1">
      <c r="A188" s="7" t="s">
        <v>508</v>
      </c>
    </row>
    <row r="189" ht="12" customHeight="1">
      <c r="A189" s="7" t="s">
        <v>509</v>
      </c>
    </row>
    <row r="190" ht="12" customHeight="1">
      <c r="A190" s="7" t="s">
        <v>515</v>
      </c>
    </row>
    <row r="191" ht="12" customHeight="1">
      <c r="A191" s="7"/>
    </row>
    <row r="192" spans="1:10" ht="12" customHeight="1">
      <c r="A192" s="33" t="s">
        <v>516</v>
      </c>
      <c r="B192" s="547"/>
      <c r="C192" s="547"/>
      <c r="D192" s="547"/>
      <c r="E192" s="547"/>
      <c r="F192" s="547"/>
      <c r="G192" s="547"/>
      <c r="H192" s="547"/>
      <c r="I192" s="547"/>
      <c r="J192" s="548"/>
    </row>
    <row r="193" spans="1:10" ht="12" customHeight="1">
      <c r="A193" s="21" t="s">
        <v>517</v>
      </c>
      <c r="B193" s="547"/>
      <c r="C193" s="547"/>
      <c r="D193" s="547"/>
      <c r="E193" s="547"/>
      <c r="F193" s="547"/>
      <c r="G193" s="547"/>
      <c r="H193" s="547"/>
      <c r="I193" s="547"/>
      <c r="J193" s="548"/>
    </row>
    <row r="194" spans="1:10" ht="12" customHeight="1">
      <c r="A194" s="21" t="s">
        <v>0</v>
      </c>
      <c r="B194" s="547"/>
      <c r="C194" s="547"/>
      <c r="D194" s="547"/>
      <c r="E194" s="547"/>
      <c r="F194" s="547"/>
      <c r="G194" s="547"/>
      <c r="H194" s="547"/>
      <c r="I194" s="547"/>
      <c r="J194" s="548"/>
    </row>
    <row r="195" spans="1:10" ht="12" customHeight="1">
      <c r="A195" s="21" t="s">
        <v>1</v>
      </c>
      <c r="B195" s="547"/>
      <c r="C195" s="547"/>
      <c r="D195" s="547"/>
      <c r="E195" s="547"/>
      <c r="F195" s="547"/>
      <c r="G195" s="547"/>
      <c r="H195" s="547"/>
      <c r="I195" s="547"/>
      <c r="J195" s="548"/>
    </row>
    <row r="196" ht="21" customHeight="1">
      <c r="A196" s="7"/>
    </row>
    <row r="197" ht="12.75" hidden="1">
      <c r="A197" s="7"/>
    </row>
    <row r="198" ht="12.75">
      <c r="A198" s="23" t="s">
        <v>520</v>
      </c>
    </row>
    <row r="199" ht="11.25" customHeight="1">
      <c r="A199" s="23"/>
    </row>
    <row r="200" ht="12" customHeight="1">
      <c r="A200" s="12" t="s">
        <v>528</v>
      </c>
    </row>
    <row r="201" ht="12" customHeight="1">
      <c r="A201" s="12" t="s">
        <v>278</v>
      </c>
    </row>
    <row r="202" ht="12" customHeight="1">
      <c r="A202" s="12" t="s">
        <v>109</v>
      </c>
    </row>
    <row r="203" ht="12" customHeight="1">
      <c r="A203" s="12"/>
    </row>
    <row r="204" spans="1:8" ht="12" customHeight="1">
      <c r="A204" s="550" t="s">
        <v>529</v>
      </c>
      <c r="B204" s="31"/>
      <c r="C204" s="31"/>
      <c r="D204" s="31"/>
      <c r="E204" s="31"/>
      <c r="F204" s="31"/>
      <c r="G204" s="31"/>
      <c r="H204" s="31"/>
    </row>
    <row r="205" spans="1:8" ht="12" customHeight="1">
      <c r="A205" s="551" t="s">
        <v>2</v>
      </c>
      <c r="B205" s="31"/>
      <c r="C205" s="31"/>
      <c r="D205" s="31"/>
      <c r="E205" s="31"/>
      <c r="F205" s="31"/>
      <c r="G205" s="31"/>
      <c r="H205" s="31"/>
    </row>
    <row r="206" spans="1:8" ht="12" customHeight="1">
      <c r="A206" s="551" t="s">
        <v>3</v>
      </c>
      <c r="B206" s="31"/>
      <c r="C206" s="31"/>
      <c r="D206" s="31"/>
      <c r="E206" s="31"/>
      <c r="F206" s="31"/>
      <c r="G206" s="31"/>
      <c r="H206" s="31"/>
    </row>
    <row r="207" spans="1:8" ht="12" customHeight="1">
      <c r="A207" s="551" t="s">
        <v>4</v>
      </c>
      <c r="B207" s="31"/>
      <c r="C207" s="31"/>
      <c r="D207" s="31"/>
      <c r="E207" s="31"/>
      <c r="F207" s="31"/>
      <c r="G207" s="31"/>
      <c r="H207" s="31"/>
    </row>
    <row r="208" ht="21.75" customHeight="1">
      <c r="A208" s="12"/>
    </row>
    <row r="209" ht="0" customHeight="1" hidden="1">
      <c r="A209" s="12"/>
    </row>
    <row r="210" ht="12.75" hidden="1"/>
    <row r="211" ht="12.75">
      <c r="A211" s="23" t="s">
        <v>535</v>
      </c>
    </row>
    <row r="212" ht="11.25" customHeight="1">
      <c r="A212" s="23"/>
    </row>
    <row r="213" ht="12" customHeight="1">
      <c r="A213" s="12" t="s">
        <v>84</v>
      </c>
    </row>
    <row r="214" ht="12" customHeight="1">
      <c r="A214" s="12" t="s">
        <v>85</v>
      </c>
    </row>
    <row r="215" ht="8.25" customHeight="1">
      <c r="A215" s="12"/>
    </row>
    <row r="216" ht="12.75">
      <c r="A216" s="25" t="s">
        <v>239</v>
      </c>
    </row>
    <row r="217" ht="13.5" customHeight="1">
      <c r="A217" s="12" t="s">
        <v>81</v>
      </c>
    </row>
    <row r="218" ht="6" customHeight="1">
      <c r="A218" s="3"/>
    </row>
    <row r="219" ht="12.75">
      <c r="A219" s="25" t="s">
        <v>240</v>
      </c>
    </row>
    <row r="220" ht="12.75" customHeight="1">
      <c r="A220" s="12" t="s">
        <v>37</v>
      </c>
    </row>
    <row r="221" s="9" customFormat="1" ht="12.75">
      <c r="A221" s="12" t="s">
        <v>38</v>
      </c>
    </row>
    <row r="222" ht="12.75">
      <c r="A222" s="12" t="s">
        <v>39</v>
      </c>
    </row>
    <row r="223" ht="0" customHeight="1" hidden="1">
      <c r="A223" s="12"/>
    </row>
    <row r="224" ht="6.75" customHeight="1"/>
    <row r="225" ht="12.75">
      <c r="A225" s="25" t="s">
        <v>241</v>
      </c>
    </row>
    <row r="226" ht="12.75" customHeight="1">
      <c r="A226" s="12" t="s">
        <v>242</v>
      </c>
    </row>
    <row r="227" ht="6.75" customHeight="1"/>
    <row r="228" ht="12.75">
      <c r="A228" s="25" t="s">
        <v>243</v>
      </c>
    </row>
    <row r="229" spans="1:3" ht="12.75">
      <c r="A229" s="12" t="s">
        <v>336</v>
      </c>
      <c r="C229" s="1"/>
    </row>
    <row r="230" spans="1:3" s="9" customFormat="1" ht="12.75">
      <c r="A230" s="12" t="s">
        <v>40</v>
      </c>
      <c r="C230" s="7"/>
    </row>
    <row r="231" spans="1:3" s="9" customFormat="1" ht="12.75">
      <c r="A231" s="12" t="s">
        <v>41</v>
      </c>
      <c r="C231" s="7"/>
    </row>
    <row r="232" spans="1:3" s="9" customFormat="1" ht="12.75">
      <c r="A232" s="12" t="s">
        <v>42</v>
      </c>
      <c r="C232" s="7"/>
    </row>
    <row r="233" s="9" customFormat="1" ht="6" customHeight="1">
      <c r="A233" s="16"/>
    </row>
    <row r="234" ht="12.75">
      <c r="A234" s="25" t="s">
        <v>244</v>
      </c>
    </row>
    <row r="235" ht="12.75" customHeight="1">
      <c r="A235" s="17" t="s">
        <v>43</v>
      </c>
    </row>
    <row r="236" ht="12" customHeight="1">
      <c r="A236" s="41" t="s">
        <v>44</v>
      </c>
    </row>
    <row r="237" ht="12.75" customHeight="1">
      <c r="A237" s="17" t="s">
        <v>45</v>
      </c>
    </row>
    <row r="238" s="9" customFormat="1" ht="12.75">
      <c r="A238" s="17" t="s">
        <v>46</v>
      </c>
    </row>
    <row r="239" ht="12.75">
      <c r="A239" s="17" t="s">
        <v>47</v>
      </c>
    </row>
    <row r="240" ht="12.75">
      <c r="A240" s="17" t="s">
        <v>48</v>
      </c>
    </row>
    <row r="241" ht="6.75" customHeight="1"/>
    <row r="242" ht="12.75">
      <c r="A242" s="25" t="s">
        <v>129</v>
      </c>
    </row>
    <row r="243" ht="12.75" customHeight="1">
      <c r="A243" s="12" t="s">
        <v>49</v>
      </c>
    </row>
    <row r="244" ht="12.75" customHeight="1">
      <c r="A244" s="12" t="s">
        <v>50</v>
      </c>
    </row>
    <row r="245" ht="13.5" customHeight="1">
      <c r="A245" s="12" t="s">
        <v>51</v>
      </c>
    </row>
    <row r="246" spans="1:2" ht="6" customHeight="1">
      <c r="A246" s="12"/>
      <c r="B246" s="6"/>
    </row>
    <row r="247" ht="0" customHeight="1" hidden="1"/>
    <row r="248" ht="12.75">
      <c r="A248" s="25" t="s">
        <v>245</v>
      </c>
    </row>
    <row r="249" ht="12.75">
      <c r="A249" s="12" t="s">
        <v>83</v>
      </c>
    </row>
    <row r="250" ht="12.75">
      <c r="A250" s="12" t="s">
        <v>82</v>
      </c>
    </row>
    <row r="251" ht="7.5" customHeight="1"/>
    <row r="252" ht="12" customHeight="1">
      <c r="A252" s="25" t="s">
        <v>234</v>
      </c>
    </row>
    <row r="253" ht="12.75">
      <c r="A253" s="12" t="s">
        <v>246</v>
      </c>
    </row>
    <row r="254" ht="22.5" customHeight="1">
      <c r="A254" s="12"/>
    </row>
    <row r="255" spans="1:8" ht="19.5" customHeight="1">
      <c r="A255" s="32" t="s">
        <v>342</v>
      </c>
      <c r="B255" s="31"/>
      <c r="C255" s="31"/>
      <c r="D255" s="31"/>
      <c r="E255" s="31"/>
      <c r="F255" s="31"/>
      <c r="G255" s="31"/>
      <c r="H255" s="31"/>
    </row>
    <row r="256" spans="1:8" ht="12.75">
      <c r="A256" s="30" t="s">
        <v>343</v>
      </c>
      <c r="B256" s="31"/>
      <c r="C256" s="31"/>
      <c r="D256" s="31"/>
      <c r="E256" s="31"/>
      <c r="F256" s="31"/>
      <c r="G256" s="31"/>
      <c r="H256" s="31"/>
    </row>
    <row r="257" spans="1:8" ht="12.75">
      <c r="A257" s="30" t="s">
        <v>344</v>
      </c>
      <c r="B257" s="31"/>
      <c r="C257" s="31"/>
      <c r="D257" s="31"/>
      <c r="E257" s="31"/>
      <c r="F257" s="31"/>
      <c r="G257" s="31"/>
      <c r="H257" s="31"/>
    </row>
    <row r="258" spans="1:8" ht="12.75">
      <c r="A258" s="30" t="s">
        <v>345</v>
      </c>
      <c r="B258" s="31"/>
      <c r="C258" s="31"/>
      <c r="D258" s="31"/>
      <c r="E258" s="31"/>
      <c r="F258" s="31"/>
      <c r="G258" s="31"/>
      <c r="H258" s="31"/>
    </row>
    <row r="259" spans="1:8" ht="12.75">
      <c r="A259" s="30" t="s">
        <v>346</v>
      </c>
      <c r="B259" s="31"/>
      <c r="C259" s="31"/>
      <c r="D259" s="31"/>
      <c r="E259" s="31"/>
      <c r="F259" s="31"/>
      <c r="G259" s="31"/>
      <c r="H259" s="31"/>
    </row>
    <row r="260" spans="1:8" ht="12.75">
      <c r="A260" s="30" t="s">
        <v>338</v>
      </c>
      <c r="B260" s="31"/>
      <c r="C260" s="31"/>
      <c r="D260" s="31"/>
      <c r="E260" s="31"/>
      <c r="F260" s="31"/>
      <c r="G260" s="31"/>
      <c r="H260" s="31"/>
    </row>
    <row r="261" spans="1:8" ht="12.75">
      <c r="A261" s="30" t="s">
        <v>339</v>
      </c>
      <c r="B261" s="31"/>
      <c r="C261" s="31"/>
      <c r="D261" s="31"/>
      <c r="E261" s="31"/>
      <c r="F261" s="31"/>
      <c r="G261" s="31"/>
      <c r="H261" s="31"/>
    </row>
    <row r="262" spans="1:8" ht="12.75">
      <c r="A262" s="30" t="s">
        <v>340</v>
      </c>
      <c r="B262" s="31"/>
      <c r="C262" s="31"/>
      <c r="D262" s="31"/>
      <c r="E262" s="31"/>
      <c r="F262" s="31"/>
      <c r="G262" s="31"/>
      <c r="H262" s="31"/>
    </row>
    <row r="263" spans="1:8" ht="12.75">
      <c r="A263" s="30" t="s">
        <v>347</v>
      </c>
      <c r="B263" s="31"/>
      <c r="C263" s="31"/>
      <c r="D263" s="31"/>
      <c r="E263" s="31"/>
      <c r="F263" s="31"/>
      <c r="G263" s="31"/>
      <c r="H263" s="31"/>
    </row>
    <row r="264" spans="1:8" ht="12" customHeight="1">
      <c r="A264" s="30" t="s">
        <v>348</v>
      </c>
      <c r="B264" s="31"/>
      <c r="C264" s="31"/>
      <c r="D264" s="31"/>
      <c r="E264" s="31"/>
      <c r="F264" s="31"/>
      <c r="G264" s="31"/>
      <c r="H264" s="31"/>
    </row>
    <row r="265" spans="1:8" ht="12.75" customHeight="1">
      <c r="A265" s="30"/>
      <c r="B265" s="31"/>
      <c r="C265" s="31"/>
      <c r="D265" s="31"/>
      <c r="E265" s="31"/>
      <c r="F265" s="31"/>
      <c r="G265" s="31"/>
      <c r="H265" s="31"/>
    </row>
    <row r="266" spans="1:8" ht="12.75" customHeight="1">
      <c r="A266" s="30" t="s">
        <v>349</v>
      </c>
      <c r="B266" s="31"/>
      <c r="C266" s="31"/>
      <c r="D266" s="31"/>
      <c r="E266" s="31"/>
      <c r="F266" s="31"/>
      <c r="G266" s="31"/>
      <c r="H266" s="31"/>
    </row>
    <row r="267" spans="1:8" ht="12.75" customHeight="1">
      <c r="A267" s="30" t="s">
        <v>350</v>
      </c>
      <c r="B267" s="31"/>
      <c r="C267" s="31"/>
      <c r="D267" s="31"/>
      <c r="E267" s="31"/>
      <c r="F267" s="31"/>
      <c r="G267" s="31"/>
      <c r="H267" s="31"/>
    </row>
    <row r="268" spans="1:8" ht="12.75" customHeight="1">
      <c r="A268" s="30" t="s">
        <v>351</v>
      </c>
      <c r="B268" s="31"/>
      <c r="C268" s="31"/>
      <c r="D268" s="31"/>
      <c r="E268" s="31"/>
      <c r="F268" s="31"/>
      <c r="G268" s="31"/>
      <c r="H268" s="31"/>
    </row>
    <row r="269" spans="1:8" ht="12.75" customHeight="1">
      <c r="A269" s="30" t="s">
        <v>352</v>
      </c>
      <c r="B269" s="31"/>
      <c r="C269" s="31"/>
      <c r="D269" s="31"/>
      <c r="E269" s="31"/>
      <c r="F269" s="31"/>
      <c r="G269" s="31"/>
      <c r="H269" s="31"/>
    </row>
    <row r="270" spans="1:8" ht="12.75" customHeight="1">
      <c r="A270" s="30" t="s">
        <v>353</v>
      </c>
      <c r="B270" s="31"/>
      <c r="C270" s="31"/>
      <c r="D270" s="31"/>
      <c r="E270" s="31"/>
      <c r="F270" s="31"/>
      <c r="G270" s="31"/>
      <c r="H270" s="31"/>
    </row>
    <row r="271" spans="1:8" ht="12.75" customHeight="1">
      <c r="A271" s="30" t="s">
        <v>354</v>
      </c>
      <c r="B271" s="31"/>
      <c r="C271" s="31"/>
      <c r="D271" s="31"/>
      <c r="E271" s="31"/>
      <c r="F271" s="31"/>
      <c r="G271" s="31"/>
      <c r="H271" s="31"/>
    </row>
    <row r="272" spans="1:8" ht="12.75" customHeight="1">
      <c r="A272" s="30" t="s">
        <v>420</v>
      </c>
      <c r="B272" s="31"/>
      <c r="C272" s="31"/>
      <c r="D272" s="31"/>
      <c r="E272" s="31"/>
      <c r="F272" s="31"/>
      <c r="G272" s="31"/>
      <c r="H272" s="31"/>
    </row>
    <row r="273" spans="1:8" ht="12.75" customHeight="1">
      <c r="A273" s="30" t="s">
        <v>421</v>
      </c>
      <c r="B273" s="31"/>
      <c r="C273" s="31"/>
      <c r="D273" s="31"/>
      <c r="E273" s="31"/>
      <c r="F273" s="31"/>
      <c r="G273" s="31"/>
      <c r="H273" s="31"/>
    </row>
    <row r="274" spans="1:8" ht="12.75" customHeight="1">
      <c r="A274" s="30" t="s">
        <v>355</v>
      </c>
      <c r="B274" s="31"/>
      <c r="C274" s="31"/>
      <c r="D274" s="31"/>
      <c r="E274" s="31"/>
      <c r="F274" s="31"/>
      <c r="G274" s="31"/>
      <c r="H274" s="31"/>
    </row>
    <row r="275" spans="1:8" ht="12.75" customHeight="1">
      <c r="A275" s="30"/>
      <c r="B275" s="31"/>
      <c r="C275" s="31"/>
      <c r="D275" s="31"/>
      <c r="E275" s="31"/>
      <c r="F275" s="31"/>
      <c r="G275" s="31"/>
      <c r="H275" s="31"/>
    </row>
    <row r="276" spans="1:8" ht="12.75" customHeight="1">
      <c r="A276" s="32" t="s">
        <v>356</v>
      </c>
      <c r="B276" s="31"/>
      <c r="C276" s="31"/>
      <c r="D276" s="31"/>
      <c r="E276" s="31"/>
      <c r="F276" s="31"/>
      <c r="G276" s="31"/>
      <c r="H276" s="31"/>
    </row>
    <row r="277" spans="1:8" ht="12.75" customHeight="1">
      <c r="A277" s="30" t="s">
        <v>357</v>
      </c>
      <c r="B277" s="31"/>
      <c r="C277" s="31"/>
      <c r="D277" s="31"/>
      <c r="E277" s="31"/>
      <c r="F277" s="31"/>
      <c r="G277" s="31"/>
      <c r="H277" s="31"/>
    </row>
    <row r="278" spans="1:8" ht="12.75" customHeight="1">
      <c r="A278" s="30" t="s">
        <v>358</v>
      </c>
      <c r="B278" s="31"/>
      <c r="C278" s="31"/>
      <c r="D278" s="31"/>
      <c r="E278" s="31"/>
      <c r="F278" s="31"/>
      <c r="G278" s="31"/>
      <c r="H278" s="31"/>
    </row>
    <row r="279" spans="1:8" ht="4.5" customHeight="1">
      <c r="A279" s="30"/>
      <c r="B279" s="31"/>
      <c r="C279" s="31"/>
      <c r="D279" s="31"/>
      <c r="E279" s="31"/>
      <c r="F279" s="31"/>
      <c r="G279" s="31"/>
      <c r="H279" s="31"/>
    </row>
    <row r="280" spans="1:8" ht="45" customHeight="1">
      <c r="A280" s="34" t="s">
        <v>177</v>
      </c>
      <c r="B280" s="35" t="s">
        <v>359</v>
      </c>
      <c r="C280" s="35" t="s">
        <v>360</v>
      </c>
      <c r="D280" s="35" t="s">
        <v>361</v>
      </c>
      <c r="E280" s="35" t="s">
        <v>228</v>
      </c>
      <c r="F280" s="35" t="s">
        <v>362</v>
      </c>
      <c r="G280" s="35" t="s">
        <v>363</v>
      </c>
      <c r="H280" s="34" t="s">
        <v>178</v>
      </c>
    </row>
    <row r="281" spans="1:8" ht="12.75" customHeight="1">
      <c r="A281" s="36" t="s">
        <v>364</v>
      </c>
      <c r="B281" s="37">
        <v>2000</v>
      </c>
      <c r="C281" s="38">
        <v>0</v>
      </c>
      <c r="D281" s="37">
        <v>38</v>
      </c>
      <c r="E281" s="37">
        <v>30</v>
      </c>
      <c r="F281" s="38">
        <v>0.7895</v>
      </c>
      <c r="G281" s="39">
        <v>120</v>
      </c>
      <c r="H281" s="37">
        <v>1839.84</v>
      </c>
    </row>
    <row r="282" spans="1:8" ht="12.75" customHeight="1">
      <c r="A282" s="30"/>
      <c r="B282" s="31"/>
      <c r="C282" s="31"/>
      <c r="D282" s="31"/>
      <c r="E282" s="31"/>
      <c r="F282" s="31"/>
      <c r="G282" s="31"/>
      <c r="H282" s="31"/>
    </row>
    <row r="283" spans="1:8" ht="12.75" customHeight="1">
      <c r="A283" s="32" t="s">
        <v>365</v>
      </c>
      <c r="B283" s="31"/>
      <c r="C283" s="31"/>
      <c r="D283" s="31"/>
      <c r="E283" s="31"/>
      <c r="F283" s="31"/>
      <c r="G283" s="31"/>
      <c r="H283" s="31"/>
    </row>
    <row r="284" spans="1:8" ht="12.75" customHeight="1">
      <c r="A284" s="30" t="s">
        <v>366</v>
      </c>
      <c r="B284" s="31"/>
      <c r="C284" s="31"/>
      <c r="D284" s="31"/>
      <c r="E284" s="31"/>
      <c r="F284" s="31"/>
      <c r="G284" s="31"/>
      <c r="H284" s="31"/>
    </row>
    <row r="285" spans="1:8" ht="12.75" customHeight="1">
      <c r="A285" s="30" t="s">
        <v>422</v>
      </c>
      <c r="B285" s="31"/>
      <c r="C285" s="31"/>
      <c r="D285" s="31"/>
      <c r="E285" s="31"/>
      <c r="F285" s="31"/>
      <c r="G285" s="31"/>
      <c r="H285" s="31"/>
    </row>
    <row r="286" spans="1:8" ht="12.75" customHeight="1">
      <c r="A286" s="30" t="s">
        <v>367</v>
      </c>
      <c r="B286" s="31"/>
      <c r="C286" s="31"/>
      <c r="D286" s="31"/>
      <c r="E286" s="31"/>
      <c r="F286" s="31"/>
      <c r="G286" s="31"/>
      <c r="H286" s="31"/>
    </row>
    <row r="287" spans="1:8" ht="5.25" customHeight="1">
      <c r="A287" s="30"/>
      <c r="B287" s="31"/>
      <c r="C287" s="31"/>
      <c r="D287" s="31"/>
      <c r="E287" s="31"/>
      <c r="F287" s="31"/>
      <c r="G287" s="31"/>
      <c r="H287" s="31"/>
    </row>
    <row r="288" spans="1:8" ht="45" customHeight="1">
      <c r="A288" s="34" t="s">
        <v>177</v>
      </c>
      <c r="B288" s="35" t="s">
        <v>359</v>
      </c>
      <c r="C288" s="35" t="s">
        <v>360</v>
      </c>
      <c r="D288" s="35" t="s">
        <v>361</v>
      </c>
      <c r="E288" s="35" t="s">
        <v>228</v>
      </c>
      <c r="F288" s="35" t="s">
        <v>362</v>
      </c>
      <c r="G288" s="35" t="s">
        <v>363</v>
      </c>
      <c r="H288" s="34" t="s">
        <v>178</v>
      </c>
    </row>
    <row r="289" spans="1:8" ht="12.75" customHeight="1">
      <c r="A289" s="36" t="s">
        <v>364</v>
      </c>
      <c r="B289" s="37">
        <v>2000</v>
      </c>
      <c r="C289" s="38">
        <v>0</v>
      </c>
      <c r="D289" s="37">
        <v>38</v>
      </c>
      <c r="E289" s="37">
        <v>30</v>
      </c>
      <c r="F289" s="38">
        <v>0.7895</v>
      </c>
      <c r="G289" s="39">
        <v>20</v>
      </c>
      <c r="H289" s="37">
        <v>306.64</v>
      </c>
    </row>
    <row r="290" spans="1:8" ht="8.25" customHeight="1">
      <c r="A290" s="30"/>
      <c r="B290" s="31"/>
      <c r="C290" s="31"/>
      <c r="D290" s="31"/>
      <c r="E290" s="31"/>
      <c r="F290" s="31"/>
      <c r="G290" s="31"/>
      <c r="H290" s="31"/>
    </row>
    <row r="291" spans="1:8" ht="12.75" customHeight="1">
      <c r="A291" s="30" t="s">
        <v>368</v>
      </c>
      <c r="B291" s="31"/>
      <c r="C291" s="31"/>
      <c r="D291" s="31"/>
      <c r="E291" s="31"/>
      <c r="F291" s="31"/>
      <c r="G291" s="31"/>
      <c r="H291" s="31"/>
    </row>
    <row r="292" spans="1:8" ht="12.75" customHeight="1">
      <c r="A292" s="30" t="s">
        <v>369</v>
      </c>
      <c r="B292" s="31"/>
      <c r="C292" s="31"/>
      <c r="D292" s="31"/>
      <c r="E292" s="31"/>
      <c r="F292" s="31"/>
      <c r="G292" s="31"/>
      <c r="H292" s="31"/>
    </row>
    <row r="293" spans="1:8" ht="12.75" customHeight="1">
      <c r="A293" s="30" t="s">
        <v>370</v>
      </c>
      <c r="B293" s="31"/>
      <c r="C293" s="31"/>
      <c r="D293" s="31"/>
      <c r="E293" s="31"/>
      <c r="F293" s="31"/>
      <c r="G293" s="31"/>
      <c r="H293" s="31"/>
    </row>
    <row r="294" spans="1:8" ht="12.75" customHeight="1">
      <c r="A294" s="30"/>
      <c r="B294" s="31"/>
      <c r="C294" s="31"/>
      <c r="D294" s="31"/>
      <c r="E294" s="31"/>
      <c r="F294" s="31"/>
      <c r="G294" s="31"/>
      <c r="H294" s="31"/>
    </row>
    <row r="295" spans="1:8" ht="12.75" customHeight="1">
      <c r="A295" s="32" t="s">
        <v>371</v>
      </c>
      <c r="B295" s="31"/>
      <c r="C295" s="31"/>
      <c r="D295" s="31"/>
      <c r="E295" s="31"/>
      <c r="F295" s="31"/>
      <c r="G295" s="31"/>
      <c r="H295" s="31"/>
    </row>
    <row r="296" spans="1:8" ht="12.75" customHeight="1">
      <c r="A296" s="30" t="s">
        <v>419</v>
      </c>
      <c r="B296" s="31"/>
      <c r="C296" s="31"/>
      <c r="D296" s="31"/>
      <c r="E296" s="31"/>
      <c r="F296" s="31"/>
      <c r="G296" s="31"/>
      <c r="H296" s="31"/>
    </row>
    <row r="297" spans="1:8" ht="12.75" customHeight="1">
      <c r="A297" s="30" t="s">
        <v>372</v>
      </c>
      <c r="B297" s="31"/>
      <c r="C297" s="31"/>
      <c r="D297" s="31"/>
      <c r="E297" s="31"/>
      <c r="F297" s="31"/>
      <c r="G297" s="31"/>
      <c r="H297" s="31"/>
    </row>
    <row r="298" spans="1:8" ht="12.75" customHeight="1">
      <c r="A298" s="30" t="s">
        <v>373</v>
      </c>
      <c r="B298" s="31"/>
      <c r="C298" s="31"/>
      <c r="D298" s="31"/>
      <c r="E298" s="31"/>
      <c r="F298" s="31"/>
      <c r="G298" s="31"/>
      <c r="H298" s="31"/>
    </row>
    <row r="299" spans="1:8" ht="12.75" customHeight="1">
      <c r="A299" s="30" t="s">
        <v>374</v>
      </c>
      <c r="B299" s="31"/>
      <c r="C299" s="31"/>
      <c r="D299" s="31"/>
      <c r="E299" s="31"/>
      <c r="F299" s="31"/>
      <c r="G299" s="31"/>
      <c r="H299" s="31"/>
    </row>
    <row r="300" spans="1:8" ht="12.75" customHeight="1">
      <c r="A300" s="30" t="s">
        <v>375</v>
      </c>
      <c r="B300" s="31"/>
      <c r="C300" s="31"/>
      <c r="D300" s="31"/>
      <c r="E300" s="31"/>
      <c r="F300" s="31"/>
      <c r="G300" s="31"/>
      <c r="H300" s="31"/>
    </row>
    <row r="301" spans="1:8" ht="12.75" customHeight="1">
      <c r="A301" s="30" t="s">
        <v>376</v>
      </c>
      <c r="B301" s="31"/>
      <c r="C301" s="31"/>
      <c r="D301" s="31"/>
      <c r="E301" s="31"/>
      <c r="F301" s="31"/>
      <c r="G301" s="31"/>
      <c r="H301" s="31"/>
    </row>
    <row r="302" spans="1:8" ht="12.75" customHeight="1">
      <c r="A302" s="30"/>
      <c r="B302" s="31"/>
      <c r="C302" s="31"/>
      <c r="D302" s="31"/>
      <c r="E302" s="31"/>
      <c r="F302" s="31"/>
      <c r="G302" s="31"/>
      <c r="H302" s="31"/>
    </row>
    <row r="303" spans="1:8" ht="12.75" customHeight="1">
      <c r="A303" s="32" t="s">
        <v>349</v>
      </c>
      <c r="B303" s="31"/>
      <c r="C303" s="31"/>
      <c r="D303" s="31"/>
      <c r="E303" s="31"/>
      <c r="F303" s="31"/>
      <c r="G303" s="31"/>
      <c r="H303" s="31"/>
    </row>
    <row r="304" spans="1:8" ht="12.75" customHeight="1">
      <c r="A304" s="30" t="s">
        <v>418</v>
      </c>
      <c r="B304" s="31"/>
      <c r="C304" s="31"/>
      <c r="D304" s="31"/>
      <c r="E304" s="31"/>
      <c r="F304" s="31"/>
      <c r="G304" s="31"/>
      <c r="H304" s="31"/>
    </row>
    <row r="305" spans="1:8" ht="12.75" customHeight="1">
      <c r="A305" s="30" t="s">
        <v>377</v>
      </c>
      <c r="B305" s="31"/>
      <c r="C305" s="31"/>
      <c r="D305" s="31"/>
      <c r="E305" s="31"/>
      <c r="F305" s="31"/>
      <c r="G305" s="31"/>
      <c r="H305" s="31"/>
    </row>
    <row r="306" spans="1:8" ht="12.75" customHeight="1">
      <c r="A306" s="30" t="s">
        <v>378</v>
      </c>
      <c r="B306" s="31"/>
      <c r="C306" s="31"/>
      <c r="D306" s="31"/>
      <c r="E306" s="31"/>
      <c r="F306" s="31"/>
      <c r="G306" s="31"/>
      <c r="H306" s="31"/>
    </row>
    <row r="307" spans="1:8" ht="12.75" customHeight="1">
      <c r="A307" s="30" t="s">
        <v>379</v>
      </c>
      <c r="B307" s="31"/>
      <c r="C307" s="31"/>
      <c r="D307" s="31"/>
      <c r="E307" s="31"/>
      <c r="F307" s="31"/>
      <c r="G307" s="31"/>
      <c r="H307" s="31"/>
    </row>
    <row r="308" spans="1:8" ht="12.75" customHeight="1">
      <c r="A308" s="30" t="s">
        <v>380</v>
      </c>
      <c r="B308" s="31"/>
      <c r="C308" s="31"/>
      <c r="D308" s="31"/>
      <c r="E308" s="31"/>
      <c r="F308" s="31"/>
      <c r="G308" s="31"/>
      <c r="H308" s="31"/>
    </row>
    <row r="309" spans="1:8" ht="6.75" customHeight="1">
      <c r="A309" s="30"/>
      <c r="B309" s="31"/>
      <c r="C309" s="31"/>
      <c r="D309" s="31"/>
      <c r="E309" s="31"/>
      <c r="F309" s="31"/>
      <c r="G309" s="31"/>
      <c r="H309" s="31"/>
    </row>
    <row r="310" spans="1:8" ht="45.75" customHeight="1">
      <c r="A310" s="34"/>
      <c r="B310" s="35" t="s">
        <v>359</v>
      </c>
      <c r="C310" s="35" t="s">
        <v>360</v>
      </c>
      <c r="D310" s="35" t="s">
        <v>361</v>
      </c>
      <c r="E310" s="35" t="s">
        <v>228</v>
      </c>
      <c r="F310" s="35" t="s">
        <v>362</v>
      </c>
      <c r="G310" s="35" t="s">
        <v>381</v>
      </c>
      <c r="H310" s="40" t="s">
        <v>178</v>
      </c>
    </row>
    <row r="311" spans="1:8" ht="12.75" customHeight="1">
      <c r="A311" s="36" t="s">
        <v>382</v>
      </c>
      <c r="B311" s="37">
        <v>1000</v>
      </c>
      <c r="C311" s="38">
        <v>0</v>
      </c>
      <c r="D311" s="37">
        <v>20</v>
      </c>
      <c r="E311" s="37">
        <v>14</v>
      </c>
      <c r="F311" s="38">
        <v>0.7</v>
      </c>
      <c r="G311" s="39">
        <v>61</v>
      </c>
      <c r="H311" s="37">
        <v>1002.05</v>
      </c>
    </row>
    <row r="312" spans="1:8" ht="12.75" customHeight="1">
      <c r="A312" s="36" t="s">
        <v>383</v>
      </c>
      <c r="B312" s="37">
        <v>1000</v>
      </c>
      <c r="C312" s="38">
        <v>0</v>
      </c>
      <c r="D312" s="37">
        <v>20</v>
      </c>
      <c r="E312" s="37">
        <v>20</v>
      </c>
      <c r="F312" s="38">
        <v>1</v>
      </c>
      <c r="G312" s="39">
        <v>87</v>
      </c>
      <c r="H312" s="37">
        <v>1000.41</v>
      </c>
    </row>
    <row r="313" spans="1:8" ht="9" customHeight="1">
      <c r="A313" s="30"/>
      <c r="B313" s="31"/>
      <c r="C313" s="31"/>
      <c r="D313" s="31"/>
      <c r="E313" s="31"/>
      <c r="F313" s="31"/>
      <c r="G313" s="31"/>
      <c r="H313" s="31"/>
    </row>
    <row r="314" spans="1:8" ht="12.75" customHeight="1">
      <c r="A314" s="30" t="s">
        <v>384</v>
      </c>
      <c r="B314" s="31"/>
      <c r="C314" s="31"/>
      <c r="D314" s="31"/>
      <c r="E314" s="31"/>
      <c r="F314" s="31"/>
      <c r="G314" s="31"/>
      <c r="H314" s="31"/>
    </row>
    <row r="315" spans="1:8" ht="12.75" customHeight="1">
      <c r="A315" s="30" t="s">
        <v>385</v>
      </c>
      <c r="B315" s="31"/>
      <c r="C315" s="31"/>
      <c r="D315" s="31"/>
      <c r="E315" s="31"/>
      <c r="F315" s="31"/>
      <c r="G315" s="31"/>
      <c r="H315" s="31"/>
    </row>
    <row r="316" spans="1:8" ht="12.75" customHeight="1">
      <c r="A316" s="30" t="s">
        <v>386</v>
      </c>
      <c r="B316" s="31"/>
      <c r="C316" s="31"/>
      <c r="D316" s="31"/>
      <c r="E316" s="31"/>
      <c r="F316" s="31"/>
      <c r="G316" s="31"/>
      <c r="H316" s="31"/>
    </row>
    <row r="317" ht="23.25" customHeight="1"/>
    <row r="318" ht="12.75">
      <c r="A318" s="23" t="s">
        <v>536</v>
      </c>
    </row>
    <row r="319" ht="9.75" customHeight="1">
      <c r="A319" s="23"/>
    </row>
    <row r="320" ht="12.75">
      <c r="A320" s="12" t="s">
        <v>110</v>
      </c>
    </row>
    <row r="321" ht="12" customHeight="1">
      <c r="A321" s="12" t="s">
        <v>52</v>
      </c>
    </row>
    <row r="322" ht="12" customHeight="1">
      <c r="A322" s="12" t="s">
        <v>53</v>
      </c>
    </row>
    <row r="323" ht="12" customHeight="1">
      <c r="A323" s="12" t="s">
        <v>111</v>
      </c>
    </row>
    <row r="324" ht="12.75" hidden="1">
      <c r="A324" s="12"/>
    </row>
    <row r="325" ht="0" customHeight="1" hidden="1"/>
    <row r="326" ht="6.75" customHeight="1"/>
    <row r="327" ht="12.75" customHeight="1">
      <c r="A327" s="25" t="s">
        <v>247</v>
      </c>
    </row>
    <row r="328" ht="12.75">
      <c r="A328" s="12" t="s">
        <v>248</v>
      </c>
    </row>
    <row r="329" s="9" customFormat="1" ht="12.75">
      <c r="A329" s="12" t="s">
        <v>54</v>
      </c>
    </row>
    <row r="330" ht="12.75">
      <c r="A330" s="12" t="s">
        <v>55</v>
      </c>
    </row>
    <row r="331" ht="6.75" customHeight="1"/>
    <row r="332" ht="12" customHeight="1">
      <c r="A332" s="25" t="s">
        <v>245</v>
      </c>
    </row>
    <row r="333" ht="12.75" customHeight="1">
      <c r="A333" s="12" t="s">
        <v>86</v>
      </c>
    </row>
    <row r="334" ht="24" customHeight="1"/>
    <row r="335" ht="14.25" customHeight="1">
      <c r="A335" s="23" t="s">
        <v>112</v>
      </c>
    </row>
    <row r="336" ht="10.5" customHeight="1">
      <c r="A336" s="23"/>
    </row>
    <row r="337" ht="12.75" customHeight="1">
      <c r="A337" s="12" t="s">
        <v>56</v>
      </c>
    </row>
    <row r="338" ht="13.5" customHeight="1">
      <c r="A338" s="12" t="s">
        <v>57</v>
      </c>
    </row>
    <row r="339" ht="13.5" customHeight="1"/>
    <row r="340" ht="12" customHeight="1"/>
    <row r="341" ht="9" customHeight="1"/>
    <row r="342" spans="1:8" ht="14.25" customHeight="1">
      <c r="A342" s="710" t="s">
        <v>498</v>
      </c>
      <c r="B342" s="711"/>
      <c r="C342" s="711"/>
      <c r="D342" s="711"/>
      <c r="E342" s="711"/>
      <c r="F342" s="711"/>
      <c r="G342" s="711"/>
      <c r="H342" s="712"/>
    </row>
    <row r="343" ht="16.5" customHeight="1"/>
    <row r="344" ht="12.75">
      <c r="A344" s="12" t="s">
        <v>58</v>
      </c>
    </row>
    <row r="345" ht="12.75">
      <c r="A345" s="12" t="s">
        <v>59</v>
      </c>
    </row>
    <row r="346" ht="12.75">
      <c r="A346" s="12" t="s">
        <v>60</v>
      </c>
    </row>
    <row r="347" ht="12" customHeight="1">
      <c r="A347" s="12" t="s">
        <v>61</v>
      </c>
    </row>
    <row r="348" ht="0" customHeight="1" hidden="1">
      <c r="A348" s="12" t="s">
        <v>113</v>
      </c>
    </row>
    <row r="349" ht="12.75">
      <c r="A349" s="12" t="s">
        <v>62</v>
      </c>
    </row>
    <row r="350" ht="12.75">
      <c r="A350" s="12" t="s">
        <v>63</v>
      </c>
    </row>
    <row r="351" ht="20.25" customHeight="1"/>
    <row r="352" ht="12.75">
      <c r="A352" s="23" t="s">
        <v>114</v>
      </c>
    </row>
    <row r="353" ht="9.75" customHeight="1">
      <c r="A353" s="23"/>
    </row>
    <row r="354" ht="17.25" customHeight="1">
      <c r="A354" s="12" t="s">
        <v>115</v>
      </c>
    </row>
    <row r="355" ht="13.5" customHeight="1">
      <c r="A355" s="17" t="s">
        <v>279</v>
      </c>
    </row>
    <row r="356" ht="12.75" customHeight="1">
      <c r="A356" s="17" t="s">
        <v>276</v>
      </c>
    </row>
    <row r="357" ht="18" customHeight="1">
      <c r="A357" s="17" t="s">
        <v>280</v>
      </c>
    </row>
    <row r="358" ht="13.5" customHeight="1">
      <c r="A358" s="12" t="s">
        <v>116</v>
      </c>
    </row>
    <row r="359" ht="15" customHeight="1"/>
    <row r="360" ht="12" customHeight="1"/>
    <row r="361" ht="12.75">
      <c r="A361" s="23" t="s">
        <v>117</v>
      </c>
    </row>
    <row r="362" ht="9" customHeight="1">
      <c r="A362" s="23"/>
    </row>
    <row r="363" ht="12.75">
      <c r="A363" s="25" t="s">
        <v>229</v>
      </c>
    </row>
    <row r="364" ht="12.75">
      <c r="A364" s="12" t="s">
        <v>64</v>
      </c>
    </row>
    <row r="365" ht="12.75">
      <c r="A365" s="12" t="s">
        <v>65</v>
      </c>
    </row>
    <row r="366" ht="12.75">
      <c r="A366" s="12" t="s">
        <v>66</v>
      </c>
    </row>
    <row r="367" ht="12.75">
      <c r="A367" s="12" t="s">
        <v>67</v>
      </c>
    </row>
    <row r="368" ht="6" customHeight="1">
      <c r="A368" s="12"/>
    </row>
    <row r="369" ht="12.75" hidden="1"/>
    <row r="370" ht="12" customHeight="1">
      <c r="A370" s="25" t="s">
        <v>230</v>
      </c>
    </row>
    <row r="371" ht="12.75">
      <c r="A371" s="12" t="s">
        <v>231</v>
      </c>
    </row>
    <row r="372" ht="6" customHeight="1">
      <c r="A372" s="12"/>
    </row>
    <row r="373" ht="12" customHeight="1">
      <c r="A373" s="25" t="s">
        <v>232</v>
      </c>
    </row>
    <row r="374" ht="12" customHeight="1">
      <c r="A374" s="12" t="s">
        <v>118</v>
      </c>
    </row>
    <row r="375" ht="12.75">
      <c r="A375" s="12" t="s">
        <v>119</v>
      </c>
    </row>
    <row r="376" ht="17.25" customHeight="1">
      <c r="A376" s="12" t="s">
        <v>120</v>
      </c>
    </row>
    <row r="377" ht="12.75" customHeight="1">
      <c r="A377" s="17" t="s">
        <v>88</v>
      </c>
    </row>
    <row r="378" ht="20.25" customHeight="1">
      <c r="A378" s="17" t="s">
        <v>89</v>
      </c>
    </row>
    <row r="379" ht="12.75">
      <c r="A379" s="17" t="s">
        <v>87</v>
      </c>
    </row>
    <row r="380" ht="6" customHeight="1">
      <c r="A380" s="12"/>
    </row>
    <row r="381" ht="12.75">
      <c r="A381" s="25" t="s">
        <v>233</v>
      </c>
    </row>
    <row r="382" ht="12.75" customHeight="1">
      <c r="A382" s="12" t="s">
        <v>121</v>
      </c>
    </row>
    <row r="383" ht="12.75" customHeight="1">
      <c r="A383" s="12" t="s">
        <v>122</v>
      </c>
    </row>
    <row r="384" ht="6.75" customHeight="1"/>
    <row r="385" ht="12" customHeight="1">
      <c r="A385" s="25" t="s">
        <v>234</v>
      </c>
    </row>
    <row r="386" ht="12.75" customHeight="1">
      <c r="A386" s="12" t="s">
        <v>235</v>
      </c>
    </row>
    <row r="387" ht="12" customHeight="1"/>
    <row r="388" ht="12.75" customHeight="1"/>
    <row r="389" ht="12.75" customHeight="1"/>
    <row r="390" spans="1:8" ht="14.25" customHeight="1">
      <c r="A390" s="710" t="s">
        <v>501</v>
      </c>
      <c r="B390" s="711"/>
      <c r="C390" s="711"/>
      <c r="D390" s="711"/>
      <c r="E390" s="711"/>
      <c r="F390" s="711"/>
      <c r="G390" s="711"/>
      <c r="H390" s="712"/>
    </row>
    <row r="391" ht="16.5" customHeight="1">
      <c r="A391" s="29"/>
    </row>
    <row r="392" ht="16.5" customHeight="1">
      <c r="A392" s="15" t="s">
        <v>123</v>
      </c>
    </row>
    <row r="393" ht="11.25" customHeight="1">
      <c r="A393" s="15"/>
    </row>
    <row r="394" ht="12.75">
      <c r="A394" s="22" t="s">
        <v>124</v>
      </c>
    </row>
    <row r="395" ht="12.75">
      <c r="A395" s="12" t="s">
        <v>90</v>
      </c>
    </row>
    <row r="396" ht="12.75">
      <c r="A396" s="7" t="s">
        <v>68</v>
      </c>
    </row>
    <row r="397" ht="12.75">
      <c r="A397" s="7" t="s">
        <v>69</v>
      </c>
    </row>
    <row r="398" ht="12.75">
      <c r="A398" s="7" t="s">
        <v>70</v>
      </c>
    </row>
    <row r="399" ht="20.25" customHeight="1">
      <c r="A399" s="10"/>
    </row>
    <row r="400" ht="12.75">
      <c r="A400" s="15" t="s">
        <v>125</v>
      </c>
    </row>
    <row r="401" ht="10.5" customHeight="1">
      <c r="A401" s="15"/>
    </row>
    <row r="402" ht="12.75">
      <c r="A402" s="7" t="s">
        <v>126</v>
      </c>
    </row>
    <row r="403" ht="12.75">
      <c r="A403" s="7" t="s">
        <v>272</v>
      </c>
    </row>
    <row r="404" ht="12.75">
      <c r="A404" s="7" t="s">
        <v>263</v>
      </c>
    </row>
    <row r="405" ht="14.25" customHeight="1">
      <c r="A405" s="7"/>
    </row>
    <row r="406" ht="14.25" customHeight="1">
      <c r="A406" s="489" t="s">
        <v>475</v>
      </c>
    </row>
    <row r="407" ht="10.5" customHeight="1">
      <c r="A407" s="7"/>
    </row>
    <row r="408" ht="12.75" customHeight="1">
      <c r="A408" s="7" t="s">
        <v>476</v>
      </c>
    </row>
    <row r="409" ht="42.75" customHeight="1">
      <c r="A409" s="7"/>
    </row>
    <row r="410" spans="1:8" ht="12.75" customHeight="1">
      <c r="A410" s="710" t="s">
        <v>6</v>
      </c>
      <c r="B410" s="711"/>
      <c r="C410" s="711"/>
      <c r="D410" s="711"/>
      <c r="E410" s="711"/>
      <c r="F410" s="711"/>
      <c r="G410" s="711"/>
      <c r="H410" s="712"/>
    </row>
    <row r="411" spans="1:8" ht="12.75" customHeight="1">
      <c r="A411" s="553"/>
      <c r="B411" s="552"/>
      <c r="C411" s="552"/>
      <c r="D411" s="552"/>
      <c r="E411" s="552"/>
      <c r="F411" s="552"/>
      <c r="G411" s="552"/>
      <c r="H411" s="552"/>
    </row>
    <row r="412" spans="1:8" ht="12.75" customHeight="1">
      <c r="A412" s="27" t="s">
        <v>5</v>
      </c>
      <c r="B412" s="549"/>
      <c r="C412" s="549"/>
      <c r="D412" s="549"/>
      <c r="E412" s="549"/>
      <c r="F412" s="549"/>
      <c r="G412" s="549"/>
      <c r="H412" s="549"/>
    </row>
    <row r="413" spans="1:8" ht="12.75" customHeight="1">
      <c r="A413" s="555" t="s">
        <v>511</v>
      </c>
      <c r="B413" s="549"/>
      <c r="C413" s="549"/>
      <c r="D413" s="549"/>
      <c r="E413" s="549"/>
      <c r="F413" s="549"/>
      <c r="G413" s="549"/>
      <c r="H413" s="549"/>
    </row>
    <row r="414" spans="1:8" ht="12.75" customHeight="1">
      <c r="A414" s="555" t="s">
        <v>510</v>
      </c>
      <c r="B414" s="549"/>
      <c r="C414" s="549"/>
      <c r="D414" s="549"/>
      <c r="E414" s="549"/>
      <c r="F414" s="549"/>
      <c r="G414" s="549"/>
      <c r="H414" s="549"/>
    </row>
    <row r="415" spans="1:8" ht="12.75" customHeight="1">
      <c r="A415" s="27" t="s">
        <v>512</v>
      </c>
      <c r="B415" s="549"/>
      <c r="C415" s="549"/>
      <c r="D415" s="549"/>
      <c r="E415" s="549"/>
      <c r="F415" s="549"/>
      <c r="G415" s="549"/>
      <c r="H415" s="549"/>
    </row>
    <row r="416" spans="1:8" ht="12.75" customHeight="1">
      <c r="A416" s="27" t="s">
        <v>10</v>
      </c>
      <c r="B416" s="549"/>
      <c r="C416" s="549"/>
      <c r="D416" s="549"/>
      <c r="E416" s="549"/>
      <c r="F416" s="549"/>
      <c r="G416" s="549"/>
      <c r="H416" s="549"/>
    </row>
    <row r="417" spans="1:8" ht="12.75" customHeight="1">
      <c r="A417" s="27"/>
      <c r="B417" s="549"/>
      <c r="C417" s="549"/>
      <c r="D417" s="549"/>
      <c r="E417" s="549"/>
      <c r="F417" s="549"/>
      <c r="G417" s="549"/>
      <c r="H417" s="549"/>
    </row>
    <row r="418" spans="1:8" ht="12.75" customHeight="1">
      <c r="A418" s="27" t="s">
        <v>513</v>
      </c>
      <c r="B418" s="549"/>
      <c r="C418" s="549"/>
      <c r="D418" s="549"/>
      <c r="E418" s="549"/>
      <c r="F418" s="549"/>
      <c r="G418" s="549"/>
      <c r="H418" s="549"/>
    </row>
    <row r="419" spans="1:8" ht="12.75" customHeight="1">
      <c r="A419" s="27" t="s">
        <v>9</v>
      </c>
      <c r="B419" s="549"/>
      <c r="C419" s="549"/>
      <c r="D419" s="549"/>
      <c r="E419" s="549"/>
      <c r="F419" s="549"/>
      <c r="G419" s="549"/>
      <c r="H419" s="549"/>
    </row>
    <row r="420" spans="1:8" ht="12.75" customHeight="1">
      <c r="A420" s="27" t="s">
        <v>8</v>
      </c>
      <c r="B420" s="549"/>
      <c r="C420" s="549"/>
      <c r="D420" s="549"/>
      <c r="E420" s="549"/>
      <c r="F420" s="549"/>
      <c r="G420" s="549"/>
      <c r="H420" s="549"/>
    </row>
    <row r="421" spans="1:8" ht="12.75" customHeight="1">
      <c r="A421" s="27" t="s">
        <v>7</v>
      </c>
      <c r="B421" s="549"/>
      <c r="C421" s="549"/>
      <c r="D421" s="549"/>
      <c r="E421" s="549"/>
      <c r="F421" s="549"/>
      <c r="G421" s="549"/>
      <c r="H421" s="549"/>
    </row>
    <row r="422" ht="42.75" customHeight="1">
      <c r="A422" s="7"/>
    </row>
    <row r="423" spans="1:8" ht="14.25" customHeight="1">
      <c r="A423" s="710" t="s">
        <v>502</v>
      </c>
      <c r="B423" s="711"/>
      <c r="C423" s="711"/>
      <c r="D423" s="711"/>
      <c r="E423" s="711"/>
      <c r="F423" s="711"/>
      <c r="G423" s="711"/>
      <c r="H423" s="712"/>
    </row>
    <row r="424" ht="12.75">
      <c r="A424" s="12"/>
    </row>
    <row r="425" ht="12.75">
      <c r="A425" s="12" t="s">
        <v>477</v>
      </c>
    </row>
    <row r="426" ht="12" customHeight="1">
      <c r="A426" s="12"/>
    </row>
    <row r="427" ht="9.75" customHeight="1">
      <c r="A427" s="12"/>
    </row>
    <row r="428" ht="9.75" customHeight="1">
      <c r="A428" s="12"/>
    </row>
    <row r="429" ht="11.25" customHeight="1">
      <c r="A429" s="12"/>
    </row>
    <row r="430" spans="1:8" s="13" customFormat="1" ht="14.25" customHeight="1">
      <c r="A430" s="710" t="s">
        <v>499</v>
      </c>
      <c r="B430" s="713"/>
      <c r="C430" s="713"/>
      <c r="D430" s="713"/>
      <c r="E430" s="713"/>
      <c r="F430" s="713"/>
      <c r="G430" s="713"/>
      <c r="H430" s="714"/>
    </row>
    <row r="431" ht="12.75">
      <c r="A431" s="7"/>
    </row>
    <row r="432" ht="12.75">
      <c r="A432" s="7" t="s">
        <v>11</v>
      </c>
    </row>
    <row r="433" ht="12.75">
      <c r="A433" s="7" t="s">
        <v>12</v>
      </c>
    </row>
    <row r="434" ht="12.75">
      <c r="A434" s="7"/>
    </row>
    <row r="435" ht="12.75">
      <c r="A435" s="7" t="s">
        <v>14</v>
      </c>
    </row>
    <row r="436" ht="12.75">
      <c r="A436" s="554" t="s">
        <v>13</v>
      </c>
    </row>
    <row r="437" ht="39.75" customHeight="1"/>
    <row r="438" spans="1:8" ht="12.75">
      <c r="A438" s="710" t="s">
        <v>522</v>
      </c>
      <c r="B438" s="713"/>
      <c r="C438" s="713"/>
      <c r="D438" s="713"/>
      <c r="E438" s="713"/>
      <c r="F438" s="713"/>
      <c r="G438" s="713"/>
      <c r="H438" s="714"/>
    </row>
    <row r="440" spans="1:8" ht="12.75">
      <c r="A440" s="560" t="s">
        <v>523</v>
      </c>
      <c r="B440" s="561"/>
      <c r="C440" s="561"/>
      <c r="D440" s="561"/>
      <c r="E440" s="561"/>
      <c r="F440" s="561"/>
      <c r="G440" s="561"/>
      <c r="H440" s="561"/>
    </row>
    <row r="441" spans="1:8" ht="14.25">
      <c r="A441" s="562"/>
      <c r="B441" s="561"/>
      <c r="C441" s="561"/>
      <c r="D441" s="561"/>
      <c r="E441" s="561"/>
      <c r="F441" s="561"/>
      <c r="G441" s="561"/>
      <c r="H441" s="561"/>
    </row>
    <row r="442" spans="1:8" ht="12.75">
      <c r="A442" s="563" t="s">
        <v>284</v>
      </c>
      <c r="B442" s="561"/>
      <c r="C442" s="561"/>
      <c r="D442" s="561"/>
      <c r="E442" s="561"/>
      <c r="F442" s="561"/>
      <c r="G442" s="561"/>
      <c r="H442" s="561"/>
    </row>
    <row r="443" spans="1:8" ht="12.75">
      <c r="A443" s="563" t="s">
        <v>264</v>
      </c>
      <c r="B443" s="561"/>
      <c r="C443" s="561"/>
      <c r="D443" s="561"/>
      <c r="E443" s="561"/>
      <c r="F443" s="561"/>
      <c r="G443" s="561"/>
      <c r="H443" s="561"/>
    </row>
    <row r="444" spans="1:8" ht="12.75">
      <c r="A444" s="564" t="s">
        <v>324</v>
      </c>
      <c r="B444" s="561"/>
      <c r="C444" s="561"/>
      <c r="D444" s="561"/>
      <c r="E444" s="561"/>
      <c r="F444" s="561"/>
      <c r="G444" s="561"/>
      <c r="H444" s="561"/>
    </row>
    <row r="445" spans="1:8" ht="12.75">
      <c r="A445" s="563" t="s">
        <v>325</v>
      </c>
      <c r="B445" s="561"/>
      <c r="C445" s="561"/>
      <c r="D445" s="561"/>
      <c r="E445" s="561"/>
      <c r="F445" s="561"/>
      <c r="G445" s="561"/>
      <c r="H445" s="561"/>
    </row>
    <row r="446" spans="1:8" ht="12.75">
      <c r="A446" s="563" t="s">
        <v>326</v>
      </c>
      <c r="B446" s="561"/>
      <c r="C446" s="561"/>
      <c r="D446" s="561"/>
      <c r="E446" s="561"/>
      <c r="F446" s="561"/>
      <c r="G446" s="561"/>
      <c r="H446" s="561"/>
    </row>
    <row r="448" ht="12.75">
      <c r="A448" s="560" t="s">
        <v>524</v>
      </c>
    </row>
    <row r="449" ht="12.75">
      <c r="A449" s="565"/>
    </row>
    <row r="450" spans="1:4" ht="12.75">
      <c r="A450" s="11" t="s">
        <v>525</v>
      </c>
      <c r="B450" s="566"/>
      <c r="C450" s="566"/>
      <c r="D450" s="566"/>
    </row>
    <row r="451" spans="1:8" ht="207.75" customHeight="1">
      <c r="A451" s="715" t="s">
        <v>526</v>
      </c>
      <c r="B451" s="715"/>
      <c r="C451" s="715"/>
      <c r="D451" s="715"/>
      <c r="E451" s="715"/>
      <c r="F451" s="715"/>
      <c r="G451" s="715"/>
      <c r="H451" s="715"/>
    </row>
    <row r="452" spans="1:8" ht="40.5" customHeight="1">
      <c r="A452" s="715" t="s">
        <v>527</v>
      </c>
      <c r="B452" s="716"/>
      <c r="C452" s="716"/>
      <c r="D452" s="716"/>
      <c r="E452" s="716"/>
      <c r="F452" s="716"/>
      <c r="G452" s="716"/>
      <c r="H452" s="716"/>
    </row>
    <row r="492" ht="12.75" hidden="1"/>
    <row r="493" ht="12.75" hidden="1"/>
    <row r="512" ht="12.75">
      <c r="A512" s="7"/>
    </row>
    <row r="513" ht="12.75">
      <c r="A513" s="7"/>
    </row>
    <row r="514" ht="12.75">
      <c r="A514" s="22"/>
    </row>
    <row r="515" ht="12.75">
      <c r="A515" s="7"/>
    </row>
  </sheetData>
  <sheetProtection password="94A5" sheet="1" objects="1" scenarios="1"/>
  <mergeCells count="22">
    <mergeCell ref="A452:H452"/>
    <mergeCell ref="A430:H430"/>
    <mergeCell ref="A423:H423"/>
    <mergeCell ref="A390:H390"/>
    <mergeCell ref="A44:H44"/>
    <mergeCell ref="A18:H18"/>
    <mergeCell ref="A438:H438"/>
    <mergeCell ref="A451:H451"/>
    <mergeCell ref="A342:H342"/>
    <mergeCell ref="A410:H410"/>
    <mergeCell ref="A90:H90"/>
    <mergeCell ref="A171:H171"/>
    <mergeCell ref="A11:H11"/>
    <mergeCell ref="A13:H13"/>
    <mergeCell ref="A14:H14"/>
    <mergeCell ref="A3:H3"/>
    <mergeCell ref="A12:H12"/>
    <mergeCell ref="A6:H6"/>
    <mergeCell ref="A7:H7"/>
    <mergeCell ref="A8:H8"/>
    <mergeCell ref="A9:H9"/>
    <mergeCell ref="A10:H10"/>
  </mergeCells>
  <hyperlinks>
    <hyperlink ref="A6:H6" location="Erl_Allgemeines" display="Allgemeines"/>
    <hyperlink ref="A7:H7" location="Erl_Deckblatt" display="Deckblatt"/>
    <hyperlink ref="A8:H8" location="Erl_Zeitplan" display="Zeitplan"/>
    <hyperlink ref="A9:H9" location="Erl_Personalkosten" display="Personalkosten"/>
    <hyperlink ref="A10:H10" location="Erl_Sachkosten" display="Sachkosten"/>
    <hyperlink ref="A11:H11" location="Erl_Gemein_Nebenkosten_Erlöse" display="Gemein+Nebenkosten_Erlöse"/>
    <hyperlink ref="A13:H13" location="Erl_Kosten_gesamt" display="Kosten_gesamt"/>
    <hyperlink ref="A14:H14" location="Erl_Unterschrift" display="Unterschrift"/>
    <hyperlink ref="A12" location="Erl_Durchführungsbericht" display="Durchführungsbericht"/>
    <hyperlink ref="A15" location="Erl_Unterschrift" display="Drucken / PDF-Umwandlung"/>
  </hyperlinks>
  <printOptions/>
  <pageMargins left="0.7874015748031497" right="0.7874015748031497" top="0.984251968503937" bottom="0.984251968503937" header="0.5118110236220472" footer="0.5118110236220472"/>
  <pageSetup horizontalDpi="600" verticalDpi="600" orientation="portrait" paperSize="9" scale="96" r:id="rId2"/>
  <headerFooter alignWithMargins="0">
    <oddFooter>&amp;L&amp;6Erläuterungen zum  FORMULAR BM ABRECHNUNG OHNE WETTBEWERB 03
&amp;8Seite &amp;P&amp;R&amp;6DVR: Landesgeschäftsstellen  0017035 bis 0017116
DVR: Regionale Geschäftsstellen  0015008 bis 0015954</oddFooter>
  </headerFooter>
  <rowBreaks count="9" manualBreakCount="9">
    <brk id="43" max="7" man="1"/>
    <brk id="89" max="7" man="1"/>
    <brk id="144" max="7" man="1"/>
    <brk id="197" max="7" man="1"/>
    <brk id="254" max="7" man="1"/>
    <brk id="302" max="7" man="1"/>
    <brk id="359" max="7" man="1"/>
    <brk id="409" max="7" man="1"/>
    <brk id="4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AMS4101</cp:lastModifiedBy>
  <cp:lastPrinted>2012-08-27T11:27:35Z</cp:lastPrinted>
  <dcterms:created xsi:type="dcterms:W3CDTF">2001-05-23T09:22:22Z</dcterms:created>
  <dcterms:modified xsi:type="dcterms:W3CDTF">2012-09-27T11:07:10Z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-641945231</vt:i4>
  </property>
  <property fmtid="{D5CDD505-2E9C-101B-9397-08002B2CF9AE}" pid="4" name="_EmailSubject">
    <vt:lpwstr>AMS-Dateien</vt:lpwstr>
  </property>
  <property fmtid="{D5CDD505-2E9C-101B-9397-08002B2CF9AE}" pid="5" name="_AuthorEmail">
    <vt:lpwstr>burkhart.messer@wien.gv.at</vt:lpwstr>
  </property>
  <property fmtid="{D5CDD505-2E9C-101B-9397-08002B2CF9AE}" pid="6" name="_AuthorEmailDisplayName">
    <vt:lpwstr>Messer Burkhart</vt:lpwstr>
  </property>
  <property fmtid="{D5CDD505-2E9C-101B-9397-08002B2CF9AE}" pid="7" name="_PreviousAdHocReviewCycleID">
    <vt:i4>-641945231</vt:i4>
  </property>
  <property fmtid="{D5CDD505-2E9C-101B-9397-08002B2CF9AE}" pid="8" name="_ReviewingToolsShownOnce">
    <vt:lpwstr/>
  </property>
</Properties>
</file>