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61" yWindow="15" windowWidth="14445" windowHeight="11715" tabRatio="793" activeTab="0"/>
  </bookViews>
  <sheets>
    <sheet name="Deckblatt" sheetId="1" r:id="rId1"/>
    <sheet name="TeilnehmerInnen_Normwoche" sheetId="2" r:id="rId2"/>
    <sheet name="Zeitplan" sheetId="3" r:id="rId3"/>
    <sheet name="Personalkosten" sheetId="4" r:id="rId4"/>
    <sheet name="Sachkosten" sheetId="5" r:id="rId5"/>
    <sheet name="Gemein+Nebenkosten_Erlöse" sheetId="6" r:id="rId6"/>
    <sheet name="Kosten_gesamt" sheetId="7" r:id="rId7"/>
    <sheet name="Unterschrift" sheetId="8" r:id="rId8"/>
    <sheet name="Erläuterungen" sheetId="9" r:id="rId9"/>
  </sheets>
  <definedNames>
    <definedName name="Anzahl_Wochen">'Zeitplan'!$G$37</definedName>
    <definedName name="AuswahlSamstag" localSheetId="2">'Zeitplan'!$C$37</definedName>
    <definedName name="Bewerber">'Deckblatt'!$C$32</definedName>
    <definedName name="_xlnm.Print_Area" localSheetId="0">'Deckblatt'!$B$1:$I$60</definedName>
    <definedName name="_xlnm.Print_Area" localSheetId="8">'Erläuterungen'!$A$2:$H$473</definedName>
    <definedName name="_xlnm.Print_Area" localSheetId="5">'Gemein+Nebenkosten_Erlöse'!$A$7:$I$43</definedName>
    <definedName name="_xlnm.Print_Area" localSheetId="6">'Kosten_gesamt'!$A$1:$H$66</definedName>
    <definedName name="_xlnm.Print_Area" localSheetId="3">'Personalkosten'!$A$1:$M$60</definedName>
    <definedName name="_xlnm.Print_Area" localSheetId="4">'Sachkosten'!$A$1:$I$84</definedName>
    <definedName name="_xlnm.Print_Area" localSheetId="1">'TeilnehmerInnen_Normwoche'!$A$1:$P$54</definedName>
    <definedName name="_xlnm.Print_Area" localSheetId="7">'Unterschrift'!$A$10:$I$49</definedName>
    <definedName name="_xlnm.Print_Area" localSheetId="2">'Zeitplan'!$A$1:$M$231</definedName>
    <definedName name="Erl_Allgemeines">'Erläuterungen'!$I$35</definedName>
    <definedName name="Erl_Deckblatt">'Erläuterungen'!$I$63</definedName>
    <definedName name="Erl_Gemein_Nebenkosten_Erlöse">'Erläuterungen'!$I$440</definedName>
    <definedName name="Erl_Kosten_gesamt">'Erläuterungen'!$I$465</definedName>
    <definedName name="Erl_Personalkosten">'Erläuterungen'!$I$228</definedName>
    <definedName name="Erl_Sachkosten">'Erläuterungen'!$I$393</definedName>
    <definedName name="Erl_TeilnehmerInnen_Normwoche">'Erläuterungen'!$I$110</definedName>
    <definedName name="Erl_Unterschrift">'Erläuterungen'!$I$472</definedName>
    <definedName name="Erl_Zeitplan">'Erläuterungen'!$I$141</definedName>
    <definedName name="Massnahme">'Deckblatt'!$B$22</definedName>
    <definedName name="MassnahmeBeginn">'Deckblatt'!$D$59</definedName>
    <definedName name="MassnahmeEnde">'Deckblatt'!$I$59</definedName>
    <definedName name="Name___Firma">'Deckblatt'!$C$32</definedName>
    <definedName name="Para_Feiertage">'Zeitplan'!$AA$45:$AA$236</definedName>
    <definedName name="PKErrLNK">'Personalkosten'!$V$18:$V$37</definedName>
    <definedName name="xxxx">'Zeitplan'!$C$37</definedName>
  </definedNames>
  <calcPr fullCalcOnLoad="1"/>
</workbook>
</file>

<file path=xl/comments2.xml><?xml version="1.0" encoding="utf-8"?>
<comments xmlns="http://schemas.openxmlformats.org/spreadsheetml/2006/main">
  <authors>
    <author> </author>
  </authors>
  <commentList>
    <comment ref="C41"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r>
          <rPr>
            <sz val="8"/>
            <rFont val="Tahoma"/>
            <family val="2"/>
          </rPr>
          <t xml:space="preserve">
Es sind die Kurszeiten für eine </t>
        </r>
        <r>
          <rPr>
            <b/>
            <sz val="8"/>
            <rFont val="Tahoma"/>
            <family val="2"/>
          </rPr>
          <t>Normwoche</t>
        </r>
        <r>
          <rPr>
            <sz val="8"/>
            <rFont val="Tahoma"/>
            <family val="2"/>
          </rPr>
          <t xml:space="preserve"> anzugeben!</t>
        </r>
      </text>
    </comment>
    <comment ref="E41"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r>
          <rPr>
            <sz val="8"/>
            <rFont val="Tahoma"/>
            <family val="2"/>
          </rPr>
          <t xml:space="preserve">
Es sind die Kurszeiten für eine </t>
        </r>
        <r>
          <rPr>
            <b/>
            <sz val="8"/>
            <rFont val="Tahoma"/>
            <family val="2"/>
          </rPr>
          <t>Normwoche</t>
        </r>
        <r>
          <rPr>
            <sz val="8"/>
            <rFont val="Tahoma"/>
            <family val="2"/>
          </rPr>
          <t xml:space="preserve"> anzugeben!</t>
        </r>
      </text>
    </comment>
    <comment ref="K41"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r>
          <rPr>
            <sz val="8"/>
            <rFont val="Tahoma"/>
            <family val="2"/>
          </rPr>
          <t xml:space="preserve">
Es sind die Kurszeiten für eine </t>
        </r>
        <r>
          <rPr>
            <b/>
            <sz val="8"/>
            <rFont val="Tahoma"/>
            <family val="2"/>
          </rPr>
          <t>Normwoche</t>
        </r>
        <r>
          <rPr>
            <sz val="8"/>
            <rFont val="Tahoma"/>
            <family val="2"/>
          </rPr>
          <t xml:space="preserve"> anzugeben!</t>
        </r>
      </text>
    </comment>
    <comment ref="M41"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r>
          <rPr>
            <sz val="8"/>
            <rFont val="Tahoma"/>
            <family val="2"/>
          </rPr>
          <t xml:space="preserve">
Es sind die Kurszeiten für eine </t>
        </r>
        <r>
          <rPr>
            <b/>
            <sz val="8"/>
            <rFont val="Tahoma"/>
            <family val="2"/>
          </rPr>
          <t>Normwoche</t>
        </r>
        <r>
          <rPr>
            <sz val="8"/>
            <rFont val="Tahoma"/>
            <family val="2"/>
          </rPr>
          <t xml:space="preserve"> anzugeben!</t>
        </r>
      </text>
    </comment>
    <comment ref="C42"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C43"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C44"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C45"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C46"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E42"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E43"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E44"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E45"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E46"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K42"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M42"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M43"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K43"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K44"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M44"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M45"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K45"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K46"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M46"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List>
</comments>
</file>

<file path=xl/comments3.xml><?xml version="1.0" encoding="utf-8"?>
<comments xmlns="http://schemas.openxmlformats.org/spreadsheetml/2006/main">
  <authors>
    <author>Messer</author>
  </authors>
  <commentList>
    <comment ref="G231" authorId="0">
      <text>
        <r>
          <rPr>
            <sz val="8"/>
            <rFont val="Tahoma"/>
            <family val="2"/>
          </rPr>
          <t xml:space="preserve">Dieser Wert wird </t>
        </r>
        <r>
          <rPr>
            <b/>
            <sz val="8"/>
            <rFont val="Tahoma"/>
            <family val="2"/>
          </rPr>
          <t>automatisch</t>
        </r>
        <r>
          <rPr>
            <sz val="8"/>
            <rFont val="Tahoma"/>
            <family val="2"/>
          </rPr>
          <t xml:space="preserve"> aus der Darstellung des Personalaufwandes übernommen!</t>
        </r>
        <r>
          <rPr>
            <sz val="8"/>
            <rFont val="Tahoma"/>
            <family val="2"/>
          </rPr>
          <t xml:space="preserve">
</t>
        </r>
      </text>
    </comment>
  </commentList>
</comments>
</file>

<file path=xl/comments5.xml><?xml version="1.0" encoding="utf-8"?>
<comments xmlns="http://schemas.openxmlformats.org/spreadsheetml/2006/main">
  <authors>
    <author> </author>
  </authors>
  <commentList>
    <comment ref="F20" authorId="0">
      <text>
        <r>
          <rPr>
            <sz val="8"/>
            <rFont val="Tahoma"/>
            <family val="2"/>
          </rPr>
          <t xml:space="preserve">Klicken Sie auf die </t>
        </r>
        <r>
          <rPr>
            <sz val="8"/>
            <color indexed="16"/>
            <rFont val="Tahoma"/>
            <family val="2"/>
          </rPr>
          <t>rote</t>
        </r>
        <r>
          <rPr>
            <sz val="8"/>
            <rFont val="Tahoma"/>
            <family val="2"/>
          </rPr>
          <t xml:space="preserve"> Schaltfläche, um</t>
        </r>
        <r>
          <rPr>
            <b/>
            <sz val="8"/>
            <rFont val="Tahoma"/>
            <family val="2"/>
          </rPr>
          <t xml:space="preserve"> Zeilen anzufügen</t>
        </r>
        <r>
          <rPr>
            <sz val="8"/>
            <rFont val="Tahoma"/>
            <family val="2"/>
          </rPr>
          <t xml:space="preserve"> bzw. </t>
        </r>
        <r>
          <rPr>
            <b/>
            <sz val="8"/>
            <rFont val="Tahoma"/>
            <family val="2"/>
          </rPr>
          <t>leere Zeilen zu löschen</t>
        </r>
        <r>
          <rPr>
            <sz val="8"/>
            <rFont val="Tahoma"/>
            <family val="2"/>
          </rPr>
          <t>!</t>
        </r>
        <r>
          <rPr>
            <sz val="8"/>
            <rFont val="Tahoma"/>
            <family val="2"/>
          </rPr>
          <t xml:space="preserve">
</t>
        </r>
      </text>
    </comment>
  </commentList>
</comments>
</file>

<file path=xl/comments6.xml><?xml version="1.0" encoding="utf-8"?>
<comments xmlns="http://schemas.openxmlformats.org/spreadsheetml/2006/main">
  <authors>
    <author> </author>
  </authors>
  <commentList>
    <comment ref="F21" authorId="0">
      <text>
        <r>
          <rPr>
            <sz val="8"/>
            <rFont val="Tahoma"/>
            <family val="2"/>
          </rPr>
          <t xml:space="preserve">Klicken Sie auf die </t>
        </r>
        <r>
          <rPr>
            <sz val="8"/>
            <color indexed="16"/>
            <rFont val="Tahoma"/>
            <family val="2"/>
          </rPr>
          <t>rote</t>
        </r>
        <r>
          <rPr>
            <sz val="8"/>
            <rFont val="Tahoma"/>
            <family val="2"/>
          </rPr>
          <t xml:space="preserve"> Schaltfläche, um </t>
        </r>
        <r>
          <rPr>
            <b/>
            <sz val="8"/>
            <rFont val="Tahoma"/>
            <family val="2"/>
          </rPr>
          <t>Zeilen anzufügen</t>
        </r>
        <r>
          <rPr>
            <sz val="8"/>
            <rFont val="Tahoma"/>
            <family val="2"/>
          </rPr>
          <t xml:space="preserve"> bzw. </t>
        </r>
        <r>
          <rPr>
            <b/>
            <sz val="8"/>
            <rFont val="Tahoma"/>
            <family val="2"/>
          </rPr>
          <t>leere Zeilen zu löschen</t>
        </r>
        <r>
          <rPr>
            <sz val="8"/>
            <rFont val="Tahoma"/>
            <family val="2"/>
          </rPr>
          <t xml:space="preserve">!
</t>
        </r>
      </text>
    </comment>
    <comment ref="F38" authorId="0">
      <text>
        <r>
          <rPr>
            <sz val="8"/>
            <rFont val="Tahoma"/>
            <family val="2"/>
          </rPr>
          <t xml:space="preserve">Klicken Sie auf die </t>
        </r>
        <r>
          <rPr>
            <sz val="8"/>
            <color indexed="16"/>
            <rFont val="Tahoma"/>
            <family val="2"/>
          </rPr>
          <t>rote</t>
        </r>
        <r>
          <rPr>
            <sz val="8"/>
            <rFont val="Tahoma"/>
            <family val="2"/>
          </rPr>
          <t xml:space="preserve"> Schaltfläche, um </t>
        </r>
        <r>
          <rPr>
            <b/>
            <sz val="8"/>
            <rFont val="Tahoma"/>
            <family val="2"/>
          </rPr>
          <t>Zeilen anzufügen</t>
        </r>
        <r>
          <rPr>
            <sz val="8"/>
            <rFont val="Tahoma"/>
            <family val="2"/>
          </rPr>
          <t xml:space="preserve"> bzw. </t>
        </r>
        <r>
          <rPr>
            <b/>
            <sz val="8"/>
            <rFont val="Tahoma"/>
            <family val="2"/>
          </rPr>
          <t>leere Zeilen zu löschen</t>
        </r>
        <r>
          <rPr>
            <sz val="8"/>
            <rFont val="Tahoma"/>
            <family val="2"/>
          </rPr>
          <t xml:space="preserve">!
</t>
        </r>
      </text>
    </comment>
  </commentList>
</comments>
</file>

<file path=xl/sharedStrings.xml><?xml version="1.0" encoding="utf-8"?>
<sst xmlns="http://schemas.openxmlformats.org/spreadsheetml/2006/main" count="874" uniqueCount="560">
  <si>
    <t>ohne dass diese Daten übereinstimmen.</t>
  </si>
  <si>
    <t xml:space="preserve">ausgefüllt wurden (Indikatormeldung rot). Die Bearbeitung des Formulars kann auch beendet werden, </t>
  </si>
  <si>
    <t xml:space="preserve">arbeiten, also TrainerInnen mit unterrichtenden Tätigkeiten in Qualifizierungsmaßnahmen, aber auch </t>
  </si>
  <si>
    <t xml:space="preserve">TrainerInnen bei Maßnahmen der Orientierung, der aktiven Arbeitssuche und Trainingsmaßnahmen. </t>
  </si>
  <si>
    <t xml:space="preserve">Ist ein Trainer / eine Trainerin sowohl als Gruppen- als auch als EinzeltrainerIn in dieser Maßnahme im  </t>
  </si>
  <si>
    <t>Einsatz, so sind hier nur die Gruppenstunden anzuführen.</t>
  </si>
  <si>
    <t xml:space="preserve">TrainerInnen, SozialpädagogInnen etc., die eine Einzelperson außerhalb des Klassenverbandes unterrichten, </t>
  </si>
  <si>
    <t xml:space="preserve">beraten oder betreuen. Ist ein Trainer / eine Trainerin sowohl als Gruppen- als auch als EinzeltrainerIn in </t>
  </si>
  <si>
    <t xml:space="preserve">dieser Maßnahme im Einsatz, so sind hier nur die Einzelstunden anzuführen. </t>
  </si>
  <si>
    <t>TeilnehmerInnen Normwoche</t>
  </si>
  <si>
    <t>Gemein+Nebenkosten Erlöse</t>
  </si>
  <si>
    <t>Kosten gesamt</t>
  </si>
  <si>
    <t xml:space="preserve">Durch die elektronische Übermittlung ist die Rechtsgültigkeit hergestellt.
</t>
  </si>
  <si>
    <t>Wenn Sie das Angebot auf dem Postweg senden, dann muss das Formular hier von einer zeichnungs-</t>
  </si>
  <si>
    <t>angepasst werden.</t>
  </si>
  <si>
    <t xml:space="preserve">(z.B. freie Tage, MS für GKP-Zuordnung) bleiben aber erhalten und müssen bei Bedarf von Ihnen </t>
  </si>
  <si>
    <t>neuen Maßnahmen-Beginn- und -Enddaten an, die alten Einträge in den übrigen Spalten des Zeitplans</t>
  </si>
  <si>
    <t>Bitte tragen Sie hier eventuelle Kostenbeteiligungen Dritter bzw. Erlöse ein!</t>
  </si>
  <si>
    <t>Darstellung der Kostenbeteiligungen Dritter / Erlöse</t>
  </si>
  <si>
    <t>Alle Daten werden automatisch in dieses Blatt übertragen.</t>
  </si>
  <si>
    <t xml:space="preserve">nehmerInnen, die von Seiten des AMS in der Einladung zur Angebotslegung beschrieben sind, die ent- </t>
  </si>
  <si>
    <r>
      <t>Die Summen werden aufgrund der Angaben in den Tabellen automatisch errechnet und zum Teil auf das</t>
    </r>
  </si>
  <si>
    <t>Blatt  "Kosten_gesamt" übertragen.</t>
  </si>
  <si>
    <t xml:space="preserve">Hier ist die Anzahl der im Rahmen dieser Maßnahme geplanten/geleisteten Maßnahmenstunden </t>
  </si>
  <si>
    <t>einzutragen.</t>
  </si>
  <si>
    <t>Er beinhaltet Nettohonorar, DG-Beitrag zur Sozialversicherung, USt. (sofern nicht vorsteuerabzugsberechtigt)</t>
  </si>
  <si>
    <t>und sonstige Pflichtabgaben und -beiträge.</t>
  </si>
  <si>
    <t>obigen Beispiel vorzugehen, mit dem einen Unterschied, dass die Verwaltungstätigkeiten nicht unter Perso-</t>
  </si>
  <si>
    <t>nalaufwendungen anzuführen, sondern unter dem Aufwandsbereich Gemeinkosten zu subsumieren sind.</t>
  </si>
  <si>
    <t>nal), aber auch für Tätigkeiten ohne Vorbereitungszeiten (Betreuungspersonal) eingesetzt, so sind die Kosten</t>
  </si>
  <si>
    <t>pro Maßnahmenstunde folgendermaßen zu berechnen:</t>
  </si>
  <si>
    <t>Eine Lehrverpflichtung von weniger als 65% der vereinbarten wöchentlichen Arbeitszeit des/der Dienst-</t>
  </si>
  <si>
    <t xml:space="preserve">nehmerIn wird nicht anerkannt; das heißt, dass bei einer geringeren Lehrverpflichtung die 65%-Grenze in die </t>
  </si>
  <si>
    <t>Berechnung einbezogen wird.</t>
  </si>
  <si>
    <t xml:space="preserve">TrainerIn mit 38 NA / 30 LV unterrichtet in einer 4-wöchigen Maßnahme nur 5 Stunden pro Woche, die </t>
  </si>
  <si>
    <t xml:space="preserve">restlichen Stunden werden in einer anderen Maßnahme erbracht. (Unterricht in mehreren Maßnahmen, die </t>
  </si>
  <si>
    <t>getrennt abgerechnet werden).</t>
  </si>
  <si>
    <t xml:space="preserve">einsetzen kann. Es spielt hierbei keine Rolle, ob diese produktive Leistung in einer Maßnahme oder in </t>
  </si>
  <si>
    <t>Unterricht erbracht werden).</t>
  </si>
  <si>
    <t xml:space="preserve">Abweichungen auftreten) zu definieren, wie hoch die kalkulierte/durchschnittliche Lehrverpflichtung im </t>
  </si>
  <si>
    <t>Rahmen der wöchentlichen Arbeitszeit ist.</t>
  </si>
  <si>
    <t>Der Begriff Lehrverpflichtung steht synonym für die "produktive Leistung" des Personals. Darunter ist zu</t>
  </si>
  <si>
    <t>verstehen, wie viele Stunden der vereinbarten wöchentlichen Arbeitszeit ein/e TrainerIn tatsächlich als unter-</t>
  </si>
  <si>
    <t>richtendes Personal dem Träger zur Verfügung steht und dadurch dem Bildungsträger Einnahmen "erwirt-</t>
  </si>
  <si>
    <t>schaften" kann. Somit unterteilt sich die wöchentliche Arbeitszeit in</t>
  </si>
  <si>
    <t>Wird automatisch vom System errechnet. Dient als Kontrollwert, ob die 65%-Grenze der vom AMS anerkenn-</t>
  </si>
  <si>
    <t xml:space="preserve">baren Lehr- oder Betreuungsverpflichtung erreicht ist. Ein Unterschreiten der Grenze hat zur Folge, dass das </t>
  </si>
  <si>
    <t>monatliche Bruttoentgelt nicht im vollen Ausmaß anerkannt wird.</t>
  </si>
  <si>
    <r>
      <t xml:space="preserve">Hier ist das Ausmaß der mit dem/der DienstnehmerIn vertraglich vereinbarten wöchentlichen </t>
    </r>
    <r>
      <rPr>
        <b/>
        <sz val="9"/>
        <rFont val="Arial"/>
        <family val="2"/>
      </rPr>
      <t>Lehr-</t>
    </r>
  </si>
  <si>
    <r>
      <t>verpflichtung</t>
    </r>
    <r>
      <rPr>
        <sz val="9"/>
        <rFont val="Arial"/>
        <family val="2"/>
      </rPr>
      <t xml:space="preserve"> oder </t>
    </r>
    <r>
      <rPr>
        <b/>
        <sz val="9"/>
        <rFont val="Arial"/>
        <family val="2"/>
      </rPr>
      <t>Betreuungsverpflichtung</t>
    </r>
    <r>
      <rPr>
        <sz val="9"/>
        <rFont val="Arial"/>
        <family val="2"/>
      </rPr>
      <t xml:space="preserve"> einzutragen. Unter Lehrverpflichtung ist das Ausmaß der  </t>
    </r>
  </si>
  <si>
    <t>wöchentlichen Unterrichtsverpflichtung in Maßnahmenstunden zu verstehen. Der Begriff Betreuungs-</t>
  </si>
  <si>
    <t>verpflichtung bezieht sich auf TrainerInnen, die in Maßnahmen der Orientierung oder der aktiven Arbeitssuche</t>
  </si>
  <si>
    <t xml:space="preserve">beschäftigt sind und die keine unterrichtende Tätigkeit im klassischen Sinne ausüben. Das Ausmaß der mit  </t>
  </si>
  <si>
    <t>dem/der DienstnehmerIn vertraglich vereinbarten wöchentlichen Betreuungsverpflichtung ist hier einzutragen.</t>
  </si>
  <si>
    <t xml:space="preserve">Hier ist das tatsächliche Bruttoentgelt, eventuell inklusive Funktionszulage, einzutragen, das dem </t>
  </si>
  <si>
    <t xml:space="preserve">Beschäftigten bezahlt wird. Ändert sich die Höhe des Bruttoentgeltes während einer Maßnahmenperiode, so </t>
  </si>
  <si>
    <t>ist mit dem neuen Betrag eine neue Bearbeitungszeile anzulegen.</t>
  </si>
  <si>
    <t xml:space="preserve">erscheint beim Verlassen der Zelle eine Fehlermeldung. Wählen Sie immer "Abbrechen", um den Inhalt der </t>
  </si>
  <si>
    <t>Zelle zu löschen! Danach kann ein neuer Wert eingetragen werden.</t>
  </si>
  <si>
    <t>Die Anzahl der Maßnahmenstunden ist bei traditionellen Maßnahmen ident mit der Anzahl der Unterrichts-</t>
  </si>
  <si>
    <t>einheiten, die ein/e TeilnehmerIn benötigt, um an der Maßnahme von Anfang bis zum Ende teilzunehmen.</t>
  </si>
  <si>
    <t xml:space="preserve">Orientierungs- oder Aktivierungsmaßnahmen). Sie müssen nicht ident sein mit der Anzahl der geleisteten </t>
  </si>
  <si>
    <t xml:space="preserve">Sie definieren gleichsam das Volumen des Maßnahmeninhaltes (Lehrstoff oder aber auch Inhalt von </t>
  </si>
  <si>
    <t xml:space="preserve">Auswirkungen auf die Anzahl der Maßnahmenstunden haben. Ebenso keine Auswirkungen auf die Anzahl </t>
  </si>
  <si>
    <t>der Maßnahmenstunden haben etwaige Gruppenteilungen oder die Anzahl der TeilnehmerInnen an sich.</t>
  </si>
  <si>
    <t xml:space="preserve">Jede Bildungsmaßnahme muss durch eine bestimmte Anzahl von Maßnahmenstunden (MS) definiert </t>
  </si>
  <si>
    <t xml:space="preserve">werden. Die Maßnahmenstunden werden benötigt, um einerseits die Gemeinkosten des Bildungsträgers in </t>
  </si>
  <si>
    <t xml:space="preserve">Form der Gemeinkostenpauschale abzugelten und andererseits Lehr- und Betreuungspersonal den </t>
  </si>
  <si>
    <t xml:space="preserve">Maßnahmen zuzuordnen und entsprechend abzugelten. Eine Maßnahmenstunde stellt daher sowohl eine </t>
  </si>
  <si>
    <t xml:space="preserve">Planungseinheit für Inhalt und Volumen der Maßnahme als auch eine Be- und Abrechnungseinheit dar und </t>
  </si>
  <si>
    <t>besteht aus 60 Minuten.</t>
  </si>
  <si>
    <t>Dieses Feld übernimmt die entsprechenden Daten aus dem Blatt "Personalkosten", sobald dieses ausge-</t>
  </si>
  <si>
    <t xml:space="preserve">füllt ist. Es dient zur Kontrolle und zeigt an, wenn unterschiedliche Summendaten auf diesen zwei Blättern </t>
  </si>
  <si>
    <t>Hier sind für alle Vorbereitungsaktivitäten in Zusammenhang mit den zukünftigen Maßnahmenteil-</t>
  </si>
  <si>
    <t xml:space="preserve">sprechenden Maßnahmenstunden (Personal und GKP) anzuführen. Dies allerdings nur dann, wenn diese  </t>
  </si>
  <si>
    <t xml:space="preserve">Aktivitäten vor dem eigentlichen Maßnahmenbeginn liegen und daher in obigem Zeitplan nicht erfasst werden </t>
  </si>
  <si>
    <t>können.</t>
  </si>
  <si>
    <t xml:space="preserve">Hier sind die Maßnahmenstunden pro Woche einzutragen, für die eine Gemeinkostenpauschale geltend </t>
  </si>
  <si>
    <t>gemacht wird.</t>
  </si>
  <si>
    <t xml:space="preserve">dinatorInnen, SozialpädagogInnen oder ähnliches) mit den MaßnahmenteilnehmerInnen arbeitet. Dieses </t>
  </si>
  <si>
    <t>Nicht einzutragen ist hier das Personal, das parallel dazu als unterstützendes Personal (das sind z.B. Koor-</t>
  </si>
  <si>
    <t xml:space="preserve">Maßnahmendauer pro TeilnehmerIn von einem Monat beträgt die Gesamt-TeilnehmerInnenanzahl </t>
  </si>
  <si>
    <t>(Durchlauf) bei einer Maßnahmendauer von insgesamt vier Monaten 40.</t>
  </si>
  <si>
    <r>
      <t>Hier ist einzutragen, wie viele TeilnehmerInnen</t>
    </r>
    <r>
      <rPr>
        <b/>
        <sz val="9"/>
        <color indexed="8"/>
        <rFont val="Arial"/>
        <family val="2"/>
      </rPr>
      <t xml:space="preserve"> in der Regel</t>
    </r>
    <r>
      <rPr>
        <sz val="9"/>
        <color indexed="8"/>
        <rFont val="Arial"/>
        <family val="2"/>
      </rPr>
      <t xml:space="preserve"> von wie vielen TrainerInnen permanent </t>
    </r>
  </si>
  <si>
    <t xml:space="preserve">unterrichtet/betreut werden.  Werden bei einer Orientierungsmaßnahme  z.B. 15 TeilnehmerInnen von 2 </t>
  </si>
  <si>
    <t xml:space="preserve">TrainerInnen betreut, so wäre hier 15:2 einzutragen. Werden die 15 TeilnehmerInnen nur von einem/r </t>
  </si>
  <si>
    <t>TrainerIn betreut und fallweise wird ein/e zweite/r TrainerIn beigezogen, so wäre hier 15:1 einzutragen.</t>
  </si>
  <si>
    <t xml:space="preserve">Durch Ausfüllen dieser beiden Felder wird automatisch der entsprechende Zeitplan auf dem übernächsten </t>
  </si>
  <si>
    <t>Blatt aktiviert.</t>
  </si>
  <si>
    <t xml:space="preserve">Hier ist die Person einzutragen, die dem AMS für Rückfragen zum Angebot auf Seiten des Bieters zur </t>
  </si>
  <si>
    <t>Verfügung steht.</t>
  </si>
  <si>
    <t xml:space="preserve">Firmenadresse, wohin alle Mitteilungen, die die Übertragung der Maßnahme betreffen, geschickt werden </t>
  </si>
  <si>
    <t>sollen.</t>
  </si>
  <si>
    <r>
      <t>Landesgeschäftsstelle (</t>
    </r>
    <r>
      <rPr>
        <b/>
        <i/>
        <sz val="9"/>
        <color indexed="16"/>
        <rFont val="Arial"/>
        <family val="2"/>
      </rPr>
      <t>Bundesland</t>
    </r>
    <r>
      <rPr>
        <sz val="9"/>
        <rFont val="Arial"/>
        <family val="2"/>
      </rPr>
      <t xml:space="preserve">) sowie das </t>
    </r>
    <r>
      <rPr>
        <b/>
        <i/>
        <sz val="9"/>
        <color indexed="16"/>
        <rFont val="Arial"/>
        <family val="2"/>
      </rPr>
      <t xml:space="preserve">Datum </t>
    </r>
    <r>
      <rPr>
        <sz val="9"/>
        <rFont val="Arial"/>
        <family val="2"/>
      </rPr>
      <t xml:space="preserve">der Einladung zur Angebotslegung eintragen und </t>
    </r>
  </si>
  <si>
    <r>
      <t xml:space="preserve">im Feld für die </t>
    </r>
    <r>
      <rPr>
        <b/>
        <i/>
        <sz val="9"/>
        <color indexed="16"/>
        <rFont val="Arial"/>
        <family val="2"/>
      </rPr>
      <t>Maßnahme</t>
    </r>
    <r>
      <rPr>
        <sz val="9"/>
        <rFont val="Arial"/>
        <family val="2"/>
      </rPr>
      <t xml:space="preserve"> die vom AMS in der Einladung zur Angebotslegung gewählte Bezeichnung der </t>
    </r>
  </si>
  <si>
    <r>
      <t xml:space="preserve">In einigen Feldern ist ein </t>
    </r>
    <r>
      <rPr>
        <b/>
        <sz val="9"/>
        <rFont val="Arial"/>
        <family val="2"/>
      </rPr>
      <t>Kommentar</t>
    </r>
    <r>
      <rPr>
        <sz val="9"/>
        <rFont val="Arial"/>
        <family val="2"/>
      </rPr>
      <t xml:space="preserve"> eingefügt. Diese Felder erkennen Sie durch das rote Eck am Feld </t>
    </r>
  </si>
  <si>
    <t xml:space="preserve">rechts oben. Den Kommentar können Sie aktivieren, indem Sie mit der Maus in das so gekennzeichnete </t>
  </si>
  <si>
    <t>Feld fahren.</t>
  </si>
  <si>
    <t xml:space="preserve">Das Formular ist so aufgebaut, dass Sie einen Eintrag, der mehrmals vorkommt, nur einmal machen </t>
  </si>
  <si>
    <t xml:space="preserve">müssen (z.B. bei Personal- und Sachkosten). Alle anderen Felder gleichen Inhalts werden automatisch </t>
  </si>
  <si>
    <t>ausgefüllt (z.B.Summen bei Blatt "Kosten_gesamt").</t>
  </si>
  <si>
    <t xml:space="preserve">In diesem Kalkulationsformular können nur die Zellen bearbeitet werden, die für Eintragungen durch </t>
  </si>
  <si>
    <t xml:space="preserve">Bildungsträger geöffnet sind. Am besten bewegen Sie sich innerhalb des Formulars mit der TAB-Taste Ihrer  </t>
  </si>
  <si>
    <t xml:space="preserve">Tastatur. Sie springen dann von Bearbeitungsfeld zu Bearbeitungsfeld. Um sich rückwärts zu bewegen, </t>
  </si>
  <si>
    <t>benutzen sie die Tastenkombination Umschalt + TAB.</t>
  </si>
  <si>
    <r>
      <t xml:space="preserve">Ist gemäß der Einladung zur Angebotslegung eine </t>
    </r>
    <r>
      <rPr>
        <b/>
        <sz val="9"/>
        <rFont val="Arial"/>
        <family val="2"/>
      </rPr>
      <t>Kalkulation im Paket</t>
    </r>
    <r>
      <rPr>
        <sz val="9"/>
        <rFont val="Arial"/>
        <family val="2"/>
      </rPr>
      <t xml:space="preserve"> (z.B. die Übertragung mehrerer </t>
    </r>
  </si>
  <si>
    <t>gleichartiger Maßnahmen an einen Träger) vorgesehen, so ist für jede dieser Maßnahmen eine eigene</t>
  </si>
  <si>
    <t xml:space="preserve">Deckblatt und etwaiger sonstiger Unterlagen wie Maßnahmenkonzepte müssen zusammengeheftet oder auf </t>
  </si>
  <si>
    <t>andere Weise kopierfähig verbunden eingereicht werden.</t>
  </si>
  <si>
    <t>Um die Zuordnung des von Ihnen gestellten Angebots zu ermöglichen, müssen Sie die zuständige AMS-</t>
  </si>
  <si>
    <t>Bieter/Schulungsträger</t>
  </si>
  <si>
    <t>Bezeichnung des Bieters/Schulungsträgers</t>
  </si>
  <si>
    <t>Maßnahmenbeginn/-ende</t>
  </si>
  <si>
    <t>Hier ist die Anzahl der TeilnehmerInnen einzutragen, die während der gesamten Periode an der Maßnahme</t>
  </si>
  <si>
    <t xml:space="preserve">teilnehmen können. Beispiel: Bei einer Tageskapazität von 10 TeilnehmerInnen und einer individuellen </t>
  </si>
  <si>
    <t>Hier ist die Anzahl der TeilnehmerInnen einzutragen, die an einem Tag an der Maßnahme teilnehmen können.</t>
  </si>
  <si>
    <t xml:space="preserve">Die hier einzutragenden Zeiten stellen eine Maßnahmennormwoche dar, etwaige Feiertage oder sonstige </t>
  </si>
  <si>
    <t>Schließzeiten sind hier nicht zu berücksichtigen, sondern am Zeitplan auf dem nächsten Blatt.</t>
  </si>
  <si>
    <t>Betreuungspersonal" und "MS gesamt für GKP-Zuordnung") ableiten.</t>
  </si>
  <si>
    <t>Das tatsächliche Volumen lässt sich aus den Eintragungen der nächsten beiden Spalten ("MS Lehr-/</t>
  </si>
  <si>
    <t>wird nur auf dem Blatt "Personalkosten" getrennt erfasst.</t>
  </si>
  <si>
    <t>Unterrichtseinheiten des Lehr- oder Betreuungspersonals, da Doppelbesetzungen durch TrainerInnen keine</t>
  </si>
  <si>
    <t xml:space="preserve">Wird in der Spalte für die Lohnnebenkosten mehr als der maximal anerkennbare Prozentsatz eingetragen, so </t>
  </si>
  <si>
    <t>Hier ist der Name einzutragen.</t>
  </si>
  <si>
    <t>Spalte) in der Maßnahme erbracht wird.</t>
  </si>
  <si>
    <t xml:space="preserve">Hier ist die Anzahl der Maßnahmenstunden einzutragen, die während der Dauer der Beschäftigung (vorherige </t>
  </si>
  <si>
    <t xml:space="preserve">Hier sind alle Beschäftigten zu erfassen, die dieser Maßnahme zugeordnet werden können. Die </t>
  </si>
  <si>
    <t>Berechnung erfolgt nach der Formel für die Berechnung einer produktiven Leistungsstunde.</t>
  </si>
  <si>
    <t>der ursprünglichen Anschaffungskosten anerkannt.</t>
  </si>
  <si>
    <r>
      <t xml:space="preserve">in der Maschinen oder maschinelle Anlagen im Einsatz sind, wird eine Pauschale von </t>
    </r>
    <r>
      <rPr>
        <b/>
        <sz val="9"/>
        <rFont val="Arial"/>
        <family val="2"/>
      </rPr>
      <t>0,015%</t>
    </r>
    <r>
      <rPr>
        <sz val="9"/>
        <rFont val="Arial"/>
        <family val="2"/>
      </rPr>
      <t>,</t>
    </r>
  </si>
  <si>
    <r>
      <t xml:space="preserve">für computergesteuerte Maschinen, EDV-Geräte und Software wird eine Pauschale von </t>
    </r>
    <r>
      <rPr>
        <b/>
        <sz val="9"/>
        <rFont val="Arial"/>
        <family val="2"/>
      </rPr>
      <t>0,030%</t>
    </r>
    <r>
      <rPr>
        <sz val="9"/>
        <rFont val="Arial"/>
        <family val="2"/>
      </rPr>
      <t xml:space="preserve"> </t>
    </r>
  </si>
  <si>
    <t xml:space="preserve">Hier ist der Pauschalsatz für Gemeinkosten, der von Ihnen geltend gemacht wird, einzutragen. Der  Wert wird </t>
  </si>
  <si>
    <t>Unterrichtsfreie Tage (außer Sa, So):</t>
  </si>
  <si>
    <t xml:space="preserve">Hier ist die Anzahl der unterrichtsfreien Tage in der jeweiligen Woche (auch Feiertage) einzutragen. Die </t>
  </si>
  <si>
    <t xml:space="preserve">automatisch generierte Anzahl der MN-Tage verändert sich dadurch entsprechend. Ist die ganze Woche z.B. </t>
  </si>
  <si>
    <t>wegen Ferien frei, so wird die Zeile orange unterlegt.</t>
  </si>
  <si>
    <t>Stellt die Anzahl der Tage der Maßnahme pro Woche dar, an denen die Maßnahme stattfindet, und wird</t>
  </si>
  <si>
    <t>automatisch generiert.</t>
  </si>
  <si>
    <t>MS in dieser Woche:</t>
  </si>
  <si>
    <t xml:space="preserve">In dieser Spalte ist der Wert der Normwoche für eine Maßnahmengruppe unter Berücksichtigung der </t>
  </si>
  <si>
    <t>tatsächlichen Gegebenheiten einzutragen.</t>
  </si>
  <si>
    <t xml:space="preserve">Beinhaltet die Normwoche 35 Stunden Unterricht an 5 Tagen und fällt in dieser Woche ein Tag </t>
  </si>
  <si>
    <t xml:space="preserve">wegen eines Feiertages aus, so ist hier 28 einzutragen. </t>
  </si>
  <si>
    <t xml:space="preserve">Beinhaltet die Normwoche 35 Stunden, es werden aber durchgehend fünf Gruppen parallel </t>
  </si>
  <si>
    <t xml:space="preserve">unterrichtet, so ist hier ebenfalls 35 einzutragen (und nicht 175!) . </t>
  </si>
  <si>
    <t>MS gesamt (für GKP (Gemeinkostenpauschale)-Zuordnung):</t>
  </si>
  <si>
    <t>Hier sind alle Abweichungen von der Norm kurz zu beschreiben.</t>
  </si>
  <si>
    <t>Infotage/TeilnehmerInnenauswahl</t>
  </si>
  <si>
    <t xml:space="preserve">Auf diesem Bearbeitungsblatt sind die Personalkosten im Detail aufzuschlüsseln. Es gibt eigene </t>
  </si>
  <si>
    <t>Summen</t>
  </si>
  <si>
    <t>werden. Die Tabelle kann durch Anklicken jeweils nur um eine Zeile erweitert werden. Wird in diese Zeile nichts</t>
  </si>
  <si>
    <t>Sondereinzelkosten</t>
  </si>
  <si>
    <t>In der Darstellung können einzelne Positionen kumuliert werden z.B.</t>
  </si>
  <si>
    <t>Sie müssen jedoch der vorgesehenen Aufwandsposition in der Tabelle zugeordnet werden.</t>
  </si>
  <si>
    <t>Maschinenstundenpauschale</t>
  </si>
  <si>
    <t xml:space="preserve">Beim Aktivieren der Zelle öffnet sich ein Drop-Down-Menü, in dem der entsprechende Prozentsatz für die </t>
  </si>
  <si>
    <t>Abgeltung des Maschinenstundenpauschales auszuwählen ist.</t>
  </si>
  <si>
    <t xml:space="preserve">Pro Maßnahmenstunde, </t>
  </si>
  <si>
    <t>Die Anzahl der Maßnahmenstunden, in denen das Gerät/die Maschine in der Maßnahme im Einsatz ist, ist</t>
  </si>
  <si>
    <t>anzugeben.</t>
  </si>
  <si>
    <t>Darstellung der Gemeinkosten</t>
  </si>
  <si>
    <t xml:space="preserve">Gemeinkostenpauschale (GKP) pro MS:  </t>
  </si>
  <si>
    <t>Darstellung der Maßnahmennebenkosten</t>
  </si>
  <si>
    <t>In die vorgesehene Tabelle sind die entstehenden Kosten einzutragen. Die Positionen können kumuliert</t>
  </si>
  <si>
    <r>
      <t xml:space="preserve">Name/Firma: </t>
    </r>
    <r>
      <rPr>
        <i/>
        <sz val="9"/>
        <rFont val="Arial"/>
        <family val="2"/>
      </rPr>
      <t xml:space="preserve"> </t>
    </r>
  </si>
  <si>
    <r>
      <t>Anmerkung:</t>
    </r>
    <r>
      <rPr>
        <sz val="9"/>
        <rFont val="Arial"/>
        <family val="2"/>
      </rPr>
      <t xml:space="preserve">  </t>
    </r>
  </si>
  <si>
    <t>Anteil der LV an der NA in Prozent:</t>
  </si>
  <si>
    <t>Prüfungsgebühren, Lizenzen</t>
  </si>
  <si>
    <t>DARSTELLUNG DER GEMEINKOSTEN</t>
  </si>
  <si>
    <t>Gemeinkostenpauschale (GKP) pro MS</t>
  </si>
  <si>
    <t>GKP pro MS</t>
  </si>
  <si>
    <t>Anzahl GKP-MS</t>
  </si>
  <si>
    <t>Telefon:</t>
  </si>
  <si>
    <t>E-Mail:</t>
  </si>
  <si>
    <t>Adresse:</t>
  </si>
  <si>
    <t>Kontaktperson:</t>
  </si>
  <si>
    <t>Fax:</t>
  </si>
  <si>
    <t>Ihre Zahl:</t>
  </si>
  <si>
    <t>Bankverbindung:</t>
  </si>
  <si>
    <t>Maßnahmenort:</t>
  </si>
  <si>
    <t>RGS:</t>
  </si>
  <si>
    <t>TeilnehmerInnen:</t>
  </si>
  <si>
    <t>Durchführungszeitraum / Maßnahmendauer:</t>
  </si>
  <si>
    <t xml:space="preserve">Maßnahmenbeginn: </t>
  </si>
  <si>
    <t>Mo von</t>
  </si>
  <si>
    <t>Uhr bis</t>
  </si>
  <si>
    <t>Uhr (=</t>
  </si>
  <si>
    <t>Di von</t>
  </si>
  <si>
    <t>Mi von</t>
  </si>
  <si>
    <t>Do von</t>
  </si>
  <si>
    <t>Fr von</t>
  </si>
  <si>
    <t>KOSTENVORANSCHLAG</t>
  </si>
  <si>
    <t>PERSONALAUFWAND</t>
  </si>
  <si>
    <t>PERSONALAUFWAND GESAMT</t>
  </si>
  <si>
    <t>SACHAUFWAND</t>
  </si>
  <si>
    <t>Sondereinzelkosten:</t>
  </si>
  <si>
    <t>1. Unterrichtsmaterialien: Bücher, Skripten, Kopien, sonstige Lehrmaterialien</t>
  </si>
  <si>
    <t>2. Verbrauchsmaterial: Roh-, Hilfs- und Betriebsstoffe, Verbrauchswerkzeuge</t>
  </si>
  <si>
    <t>3. Telefon-, Fax-, Internetgebühren</t>
  </si>
  <si>
    <t>4. Portokosten</t>
  </si>
  <si>
    <t>5. Prüfungsgebühren (inkl. ECDL Skills Card), Stempelmarken</t>
  </si>
  <si>
    <t>6. Exkursionsaufwendungen</t>
  </si>
  <si>
    <t>7. Praktikumsaufwendungen</t>
  </si>
  <si>
    <t>8. Transportaufwendungen; Fahrtkosten, sofern sie vom Beihilfewerber refundiert werden</t>
  </si>
  <si>
    <t>9. Arbeits- und Schutzkleidung für TeilnehmerInnen</t>
  </si>
  <si>
    <t>Sondereinzelkosten gesamt</t>
  </si>
  <si>
    <t>Maschinenstundenpauschale:</t>
  </si>
  <si>
    <t>2. Computergesteuerte Maschinen, EDV-Geräte und Software (0,03 %)</t>
  </si>
  <si>
    <t>1. Maschinen oder maschinelle Anlagen (0,015%)</t>
  </si>
  <si>
    <t>Maschinenstundenpauschale gesamt</t>
  </si>
  <si>
    <t>SACHAUFWAND GESAMT</t>
  </si>
  <si>
    <t>Gemeinkosten</t>
  </si>
  <si>
    <t>GEMEINKOSTEN</t>
  </si>
  <si>
    <t>AUFWENDUNGEN FÜR KINDERBETREUUNG</t>
  </si>
  <si>
    <t>Kinderbetreuung</t>
  </si>
  <si>
    <t>AUFWENDUNGEN FÜR UNTERKUNFT UND VERPFLEGUNG</t>
  </si>
  <si>
    <t>Unterkunft und Verpflegung</t>
  </si>
  <si>
    <t>Ort, Datum</t>
  </si>
  <si>
    <t>Name</t>
  </si>
  <si>
    <t>Summe</t>
  </si>
  <si>
    <t>Grundlage lt. 
"Allg. Bestimmungen"</t>
  </si>
  <si>
    <t>Pauschalsatz</t>
  </si>
  <si>
    <t>Geräte-Bezeichnung</t>
  </si>
  <si>
    <t xml:space="preserve"> </t>
  </si>
  <si>
    <t>wöchentl.
Normal-
arbeitszeit
(NA)</t>
  </si>
  <si>
    <t>Unterrichtsmaterialien</t>
  </si>
  <si>
    <t>Verbrauchsmaterial</t>
  </si>
  <si>
    <t>Telefon-, Fax-, Internetgebühren</t>
  </si>
  <si>
    <t>Portokosten</t>
  </si>
  <si>
    <t>Exkursionsaufwendungen</t>
  </si>
  <si>
    <t>Praktikumsaufwendungen</t>
  </si>
  <si>
    <t>Transportaufwendungen</t>
  </si>
  <si>
    <t>Arbeits- und Schutzkleidung</t>
  </si>
  <si>
    <t>SubunternehmerInnen</t>
  </si>
  <si>
    <t>SupervisorInnen</t>
  </si>
  <si>
    <t>Reiseaufwendungen</t>
  </si>
  <si>
    <t>Sachmieten, Leasingraten</t>
  </si>
  <si>
    <t>ZEITPLAN</t>
  </si>
  <si>
    <t>Beginn</t>
  </si>
  <si>
    <t>Ende</t>
  </si>
  <si>
    <t>Anzahl 
der MS</t>
  </si>
  <si>
    <t>Maßnahmenstunden</t>
  </si>
  <si>
    <t>t1</t>
  </si>
  <si>
    <t>t2</t>
  </si>
  <si>
    <t>t3</t>
  </si>
  <si>
    <t>t4</t>
  </si>
  <si>
    <t>t5</t>
  </si>
  <si>
    <t>t6</t>
  </si>
  <si>
    <t>t7</t>
  </si>
  <si>
    <t>t8</t>
  </si>
  <si>
    <t>t9</t>
  </si>
  <si>
    <t>t10</t>
  </si>
  <si>
    <t>t11</t>
  </si>
  <si>
    <t>t13</t>
  </si>
  <si>
    <t>t14</t>
  </si>
  <si>
    <t>tt1</t>
  </si>
  <si>
    <t>tt3</t>
  </si>
  <si>
    <t>tt4</t>
  </si>
  <si>
    <t>Sa von</t>
  </si>
  <si>
    <t>Anteil des 
BA an der 
NA in
Prozent</t>
  </si>
  <si>
    <t>wöchentl. BA
 SOLL</t>
  </si>
  <si>
    <t>wöchentl. Lehrver-
pflichtung
SOLL</t>
  </si>
  <si>
    <t>t16</t>
  </si>
  <si>
    <t>UNTERSCHRIFT</t>
  </si>
  <si>
    <t>tt5</t>
  </si>
  <si>
    <t>Maßnahmenkosten:</t>
  </si>
  <si>
    <t>Maßnahmennebenkosten:</t>
  </si>
  <si>
    <t>tt6</t>
  </si>
  <si>
    <t>Aufwendungen für ...</t>
  </si>
  <si>
    <t>Anteil der 
LV/BA an der NA in
Prozent</t>
  </si>
  <si>
    <t>wöchentl.
LV/BA</t>
  </si>
  <si>
    <t>Geräte-Bezeichnung:</t>
  </si>
  <si>
    <t>Grundlage lt. "Allg. Bestimmungen":</t>
  </si>
  <si>
    <t>Hier ist die Kostenbasis für die Berechnung des Maschinenstundenpauschalsatzes einzutragen.</t>
  </si>
  <si>
    <t>Pauschalsatz:</t>
  </si>
  <si>
    <t>Anzahl der Maßnahmenstunden:</t>
  </si>
  <si>
    <t>Summe:</t>
  </si>
  <si>
    <t>Die Summe errechnet sich automatisch durch Multiplikation der Einträge.</t>
  </si>
  <si>
    <t>Samstag Unterricht/Samstag kein Unterricht:</t>
  </si>
  <si>
    <t>MN-Tage gesamt:</t>
  </si>
  <si>
    <t>Bemerkung:</t>
  </si>
  <si>
    <t>Name:</t>
  </si>
  <si>
    <t>Bruttoentgelt (evtl. inkl. Funktionszulage):</t>
  </si>
  <si>
    <t>Lohnnebenkosten in Prozent:</t>
  </si>
  <si>
    <t>Ein höherer Prozentwert als der maximal durch das AMS anerkennbare kann hier nicht eingetragen werden.</t>
  </si>
  <si>
    <t>wöchentliche Normalarbeitszeit (NA):</t>
  </si>
  <si>
    <t>wöchentliche LV/BV:</t>
  </si>
  <si>
    <t>Anzahl der MS:</t>
  </si>
  <si>
    <t>Wird automatisch nach der Formel in den allgemeinen Bestimmungen errechnet.</t>
  </si>
  <si>
    <t>Bruttohonorarsatz pro Stunde:</t>
  </si>
  <si>
    <t xml:space="preserve">Adresse: </t>
  </si>
  <si>
    <t>Tageskapazität:</t>
  </si>
  <si>
    <t>TeilnehmerInnen:TrainerInnen-Schlüssel:</t>
  </si>
  <si>
    <t>Woche der MN</t>
  </si>
  <si>
    <t>MN-Tage 
gesamt</t>
  </si>
  <si>
    <t>Brutto-
entgelt 
(evtl. inkl.
Funktions-
zulage)</t>
  </si>
  <si>
    <t>Brutto-
Honorar-
satz pro Stunde</t>
  </si>
  <si>
    <t xml:space="preserve">       </t>
  </si>
  <si>
    <t>Allgemeines</t>
  </si>
  <si>
    <t>Hier können Sie - falls vorhanden - eine interne Geschäftszahl für den Vorgang eintragen.</t>
  </si>
  <si>
    <t>Maßnahmenort</t>
  </si>
  <si>
    <t>Hier ist die Anschrift des Schulungsortes einzutragen.</t>
  </si>
  <si>
    <t>Hier ist, falls möglich, die RGS, für die die Maßnahme durchgeführt werden soll, einzutragen.</t>
  </si>
  <si>
    <t>TeilnehmerInnen</t>
  </si>
  <si>
    <t>Gesamt-TeilnehmerInnenanzahl (Durchlauf):</t>
  </si>
  <si>
    <t>Normwoche</t>
  </si>
  <si>
    <t>Maßnahmenstunden pro Woche</t>
  </si>
  <si>
    <t>Wird automatisch aus obiger Tabelle generiert.</t>
  </si>
  <si>
    <t>MN-Beginn, MN-Ende:</t>
  </si>
  <si>
    <t>Wird vom Blatt "Deckblatt" automatisch übernommen.</t>
  </si>
  <si>
    <t>Durch Klicken auf den roten Button können weitere Zeilen eingefügt werden.</t>
  </si>
  <si>
    <r>
      <t xml:space="preserve">zurückzuschicken, verwenden Sie bitte unbedingt den auf jedem Blatt rechts oben befindlichen </t>
    </r>
    <r>
      <rPr>
        <b/>
        <sz val="9"/>
        <color indexed="16"/>
        <rFont val="Arial"/>
        <family val="2"/>
      </rPr>
      <t xml:space="preserve">Button </t>
    </r>
  </si>
  <si>
    <t>MASSNAHMENBESCHREIBUNG (organisatorisch)</t>
  </si>
  <si>
    <t>MASSNAHMENKOSTEN: DARSTELLUNG DES PERSONALAUFWANDES</t>
  </si>
  <si>
    <t>MASSNAHMENKOSTEN: DARSTELLUNG DES SACHAUFWANDES</t>
  </si>
  <si>
    <t>DARSTELLUNG DER MASSNAHMENNEBENKOSTEN</t>
  </si>
  <si>
    <t>Geschäftsziel:</t>
  </si>
  <si>
    <t>mit Datum vom</t>
  </si>
  <si>
    <t>Österreich</t>
  </si>
  <si>
    <t>Arbeitsmarktservice</t>
  </si>
  <si>
    <t>Name / Firma:</t>
  </si>
  <si>
    <t>dargestellt werden. Die inhaltliche Nachvollziehbarkeit muss gewährleistet sein.</t>
  </si>
  <si>
    <r>
      <t xml:space="preserve">Die </t>
    </r>
    <r>
      <rPr>
        <b/>
        <i/>
        <sz val="9"/>
        <color indexed="16"/>
        <rFont val="Arial"/>
        <family val="2"/>
      </rPr>
      <t>Gesamtkosten</t>
    </r>
    <r>
      <rPr>
        <sz val="9"/>
        <rFont val="Arial"/>
        <family val="2"/>
      </rPr>
      <t xml:space="preserve"> werden aus dem Blatt "Kosten_gesamt" übernommen.</t>
    </r>
  </si>
  <si>
    <t xml:space="preserve">€ </t>
  </si>
  <si>
    <t>richtigen Eintrag versehen (5 oder 6).</t>
  </si>
  <si>
    <t>Portokosten Jänner 2001                           50,-</t>
  </si>
  <si>
    <t>Durch Aktivierung des entsprechenden Eintrags wird die Spalte "MN-Tage" gesamt automatisch mit dem</t>
  </si>
  <si>
    <t>15 Skripten à € 10,-                                   150,-</t>
  </si>
  <si>
    <t>3 Supervisionsstunden à € 60,-              180,-</t>
  </si>
  <si>
    <t>Berechnungsformeln sind im Formular integriert, Sie müssen nur die benötigten Basiswerte eingeben.</t>
  </si>
  <si>
    <t xml:space="preserve">Wenn Sie das Formular entsprechend ausgefüllt haben und es ausdrucken möchten, um es ans AMS  </t>
  </si>
  <si>
    <t>BTR-Nummer/Kreditor:</t>
  </si>
  <si>
    <t xml:space="preserve">Das Angebot wird aufgrund der Einladung zur Angebotslegung des AMS </t>
  </si>
  <si>
    <t>Bieter / Schulungsträger:</t>
  </si>
  <si>
    <t xml:space="preserve">Die finanzielle Leistung des AMS  ist kein Entgelt im Sinne des Umsatzsteuergesetzes; es ist daher keine USt. geltend zu machen! Alle Kostenangaben erfolgen in Euro. </t>
  </si>
  <si>
    <t>Der Bieter ist vorsteuerabzugsberechtigt:</t>
  </si>
  <si>
    <t>Bezeichnung der Maßnahme:</t>
  </si>
  <si>
    <t>DARSTELLUNG EINER NORMWOCHE</t>
  </si>
  <si>
    <t xml:space="preserve">Tageskapazität </t>
  </si>
  <si>
    <t xml:space="preserve">Gesamt-TeilnehmerInnenzahl (Durchlauf) </t>
  </si>
  <si>
    <t xml:space="preserve">Maßnahmenstunden pro Woche: </t>
  </si>
  <si>
    <t xml:space="preserve"> MS</t>
  </si>
  <si>
    <t xml:space="preserve"> MS)</t>
  </si>
  <si>
    <t>Unterrichtszeit vormittags:</t>
  </si>
  <si>
    <t>Unterrichtszeit nachmittags:</t>
  </si>
  <si>
    <t>Abkürzungen:</t>
  </si>
  <si>
    <t>MS = Maßnahmenstunden</t>
  </si>
  <si>
    <t>SUMME gesamt:</t>
  </si>
  <si>
    <t>NA = wöchentliche Normalarbeitszeit</t>
  </si>
  <si>
    <t>BA = wöchentliches Betreuungsausmaß</t>
  </si>
  <si>
    <t>Journal Nr.:</t>
  </si>
  <si>
    <t xml:space="preserve">Eingang:          </t>
  </si>
  <si>
    <t>MS = Maßnahmenstunde</t>
  </si>
  <si>
    <t xml:space="preserve">PERSONALKOSTEN gesamt </t>
  </si>
  <si>
    <t xml:space="preserve">MASSNAHMENSTUNDEN gesamt </t>
  </si>
  <si>
    <t>Werbungskosten</t>
  </si>
  <si>
    <t>t15</t>
  </si>
  <si>
    <t xml:space="preserve">gesamt </t>
  </si>
  <si>
    <t xml:space="preserve">SONDEREINZELKOSTEN gesamt </t>
  </si>
  <si>
    <t>Summe 0,015%</t>
  </si>
  <si>
    <t>Summe 0,030%</t>
  </si>
  <si>
    <t xml:space="preserve">MASCHINENSTUNDENPAUSCHALE gesamt </t>
  </si>
  <si>
    <t>Anzahl MS</t>
  </si>
  <si>
    <t xml:space="preserve">MASSNAHMENNEBENKOSTEN gesamt </t>
  </si>
  <si>
    <t>10. Werbungskosten</t>
  </si>
  <si>
    <t>11. Aufwendungen für Subunternehmer</t>
  </si>
  <si>
    <t>12. Honorare für SupervisorInnen</t>
  </si>
  <si>
    <t>13. Reiseaufwendungen und Diäten des Lehr- und Betreuungspersonals</t>
  </si>
  <si>
    <t>14. Sachmieten, Leasingraten (keine Raummieten)</t>
  </si>
  <si>
    <r>
      <t>KOSTEN DER MASSNAHME</t>
    </r>
    <r>
      <rPr>
        <sz val="10"/>
        <rFont val="Arial"/>
        <family val="2"/>
      </rPr>
      <t xml:space="preserve"> </t>
    </r>
    <r>
      <rPr>
        <b/>
        <sz val="10"/>
        <rFont val="Arial"/>
        <family val="2"/>
      </rPr>
      <t>gesamt</t>
    </r>
  </si>
  <si>
    <t>Der Bieter bestätigt mit seiner Unterschrift, dass ihm der Inhalt der  "Allgemeinen Bestimmungen zur Gewährung</t>
  </si>
  <si>
    <t>von finanziellen Leistungen an Bildungsträger für die entstehenden Personal- und Sachkosten bei der</t>
  </si>
  <si>
    <t>Durchführung von Bildungsmaßnahmen, die vom AMS übertragen werden" in der zum Zeitpunkt der Einladung</t>
  </si>
  <si>
    <t>ist. Diese Bestimmungen stellen einen integrierten Bestandteil des gegenständlichen Angebotes dar.</t>
  </si>
  <si>
    <t>zur Angebotslegung gültigen Fassung der Landesgeschäftsstelle, bei der dieses Angebot gestellt wird, bekannt</t>
  </si>
  <si>
    <r>
      <t xml:space="preserve">Wenn Sie mehrere zusammengeheftete Einzelformulare für die Durchführung von </t>
    </r>
    <r>
      <rPr>
        <b/>
        <sz val="9"/>
        <rFont val="Arial"/>
        <family val="2"/>
      </rPr>
      <t>Maßnahmen im Paket</t>
    </r>
    <r>
      <rPr>
        <sz val="9"/>
        <rFont val="Arial"/>
        <family val="2"/>
      </rPr>
      <t xml:space="preserve"> </t>
    </r>
  </si>
  <si>
    <t>LV = Lehrverpflichtung</t>
  </si>
  <si>
    <t xml:space="preserve">TeilnehmerInnen:TrainerInnen-Schlüssel </t>
  </si>
  <si>
    <t xml:space="preserve"> für folgende Maßnahme erstellt:</t>
  </si>
  <si>
    <r>
      <t xml:space="preserve">Gesamtkosten </t>
    </r>
    <r>
      <rPr>
        <sz val="9"/>
        <rFont val="Arial"/>
        <family val="2"/>
      </rPr>
      <t>der Maßnahme:</t>
    </r>
  </si>
  <si>
    <t>MS in
dieser Woche</t>
  </si>
  <si>
    <t>MS Gesamt 
(für GKP-Zuordnung)</t>
  </si>
  <si>
    <r>
      <t>"Drucken"</t>
    </r>
    <r>
      <rPr>
        <sz val="9"/>
        <rFont val="Arial"/>
        <family val="2"/>
      </rPr>
      <t xml:space="preserve">, denn nur dann ist gewährleistet, dass die Seiten entsprechend durchgehend nummeriert </t>
    </r>
  </si>
  <si>
    <t>sind, dass alle während der Eingabe verborgenen Felder auch gedruckt werden und dass alles vollständig</t>
  </si>
  <si>
    <t>ausgedruckt wird.</t>
  </si>
  <si>
    <t xml:space="preserve">                 -  unterrichtende Tätigkeit (= Lehrverpflichtung) und</t>
  </si>
  <si>
    <t xml:space="preserve">                 -  unterrichtsvorbereitende Tätigkeit (Stundenvorbereitung, Teambesprechungen, Korrekturen etc.)</t>
  </si>
  <si>
    <t xml:space="preserve">Vom Bildungsträger ist für sein Personal (in Summe oder im Einzelfall, wenn hier personenbezogene </t>
  </si>
  <si>
    <t xml:space="preserve">einreichen, so genügt es, das dafür vorgesehene Deckblatt (Formular "BM Kalkulation Paket Deckblatt")  </t>
  </si>
  <si>
    <t>Definition 'Maßnahmenstunden':</t>
  </si>
  <si>
    <t>Beispiel:</t>
  </si>
  <si>
    <t xml:space="preserve">                 - vereinbarte wöchentliche Arbeitszeit: 38 Stunden</t>
  </si>
  <si>
    <t xml:space="preserve">                 - unterrichtende Tätigkeit: 30 Stunden</t>
  </si>
  <si>
    <t xml:space="preserve">                 - unterrichtsvorbereitende Tätigkeit: 8 Stunden</t>
  </si>
  <si>
    <t xml:space="preserve">Dem Bildungsträger stehen somit 30 Stunden "produktive Leistung" zur Verfügung, die er in Maßnahmen </t>
  </si>
  <si>
    <t xml:space="preserve">Beispiel 1: </t>
  </si>
  <si>
    <t>TrainerIn mit 38 NA / 30 LV unterrichtet in einer 4-wöchigen Maßnahme 30 Stunden pro Woche</t>
  </si>
  <si>
    <t>Bruttoentgelt
 (evtl. inkl. Funktions-
zulage)</t>
  </si>
  <si>
    <t>Lohnneben-
kosten in Prozent</t>
  </si>
  <si>
    <t>wöchentl. Normal-
arbeitszeit (NA)</t>
  </si>
  <si>
    <t>Anteil der 
LV/BA an der NA in Prozent</t>
  </si>
  <si>
    <t>Anzahl der 
unterrichteten MS</t>
  </si>
  <si>
    <t>Trainer A</t>
  </si>
  <si>
    <t xml:space="preserve">Beispiel 2: </t>
  </si>
  <si>
    <t>(ausschließlicher Unterricht in einer Maßnahme).</t>
  </si>
  <si>
    <t>Personal in "Doppelverwendung"</t>
  </si>
  <si>
    <t xml:space="preserve">Das monatliche Bruttoentgelt ist gemäß den Tätigkeiten anteilsmäßig aufzuteilen, bei der Lehrtätigkeit ist die </t>
  </si>
  <si>
    <t xml:space="preserve">geringere Lehrverpflichtung in Relation zur (verringerten) Arbeitszeit darzustellen, bei den Tätigkeiten ohne </t>
  </si>
  <si>
    <t>Vorbereitungszeiten ist die Arbeitszeit ident mit der Lehrverpflichtung.</t>
  </si>
  <si>
    <t>Betreuungstätigkeit zur Verfügung. Für Letzteres fallen keine Vorbereitsungszeiten an. Das monatliche Brutto-</t>
  </si>
  <si>
    <t xml:space="preserve">entgelt beträgt 2.000,- €. Im Bereich der Lehrtätigkeit stehen 30% der Arbeitszeit für unterrichtsvorbereitende </t>
  </si>
  <si>
    <t>Tätigkeiten zur Verfügung (LNK wurden zur besseren Anschaulichkeit des Beispieles mit 0% angenommen).</t>
  </si>
  <si>
    <t>Das Dienstverhältnis ist im Formular sinngemäß folgendermaßen darzustellen:</t>
  </si>
  <si>
    <t>Anzahl der 
unterrichteten MS/Monat</t>
  </si>
  <si>
    <t>Lehrtätigkeit</t>
  </si>
  <si>
    <t>Betreuungst.</t>
  </si>
  <si>
    <t xml:space="preserve">Besteht die Doppelverwendung aus einem Mix von Lehrtätigkeit und Verwaltungstätigkeit, so ist analog zum </t>
  </si>
  <si>
    <t xml:space="preserve">automatisch auf das Blatt "Kosten_gesamt" übernommen.  Dort wird er mit der auf dem Blatt "Zeitplan" </t>
  </si>
  <si>
    <t xml:space="preserve">geltend gemachten Anzahl der dem Gemeinkostenpauschale zuordenbaren Stunden verknüpft und die </t>
  </si>
  <si>
    <t xml:space="preserve">Summe automatisch dargestellt. </t>
  </si>
  <si>
    <t>Eine Bezeichnung für die Maschine oder sonstige Schulungsgeräte, für die eine Maschinenstunden-</t>
  </si>
  <si>
    <t xml:space="preserve">pauschale verrechnet wird, ist einzutragen. Eine Kumulierung mehrerer Geräte in einer Bearbeitungszeile ist </t>
  </si>
  <si>
    <t xml:space="preserve">nur dann zulässig, wenn die Kostenbasis für die Berechnung des Maschinenstundenpauschalsatzes die </t>
  </si>
  <si>
    <t>gleiche ist.</t>
  </si>
  <si>
    <t xml:space="preserve">Auf diesem Bearbeitungsblatt sind die Sachkosten im Detail aufzuschlüsseln. Die Tabelle ist von vornherein </t>
  </si>
  <si>
    <t xml:space="preserve">so eingerichtet, dass pro Sondereinzelkostenposition eine Bearbeitungszeile vorgegeben ist. Wird eine </t>
  </si>
  <si>
    <t>weitere Zeile benötigt, so kann diese durch Anklicken des roten Buttons in der grau unterlegten Überschriften-</t>
  </si>
  <si>
    <t xml:space="preserve">zeile angefügt werden. Die Tabelle kann durch Anklicken jeweils nur um eine Zeile erweitert werden. Wird in </t>
  </si>
  <si>
    <t xml:space="preserve">diese Zeile nichts eingetragen, so kann sie durch erneutes Anklicken des roten Buttons wieder entfernt </t>
  </si>
  <si>
    <t>werden.</t>
  </si>
  <si>
    <t>Definition 'Lehrverpflichtung' und 'produktive Leistung':</t>
  </si>
  <si>
    <t>rechtsgültig zu zeichnen.</t>
  </si>
  <si>
    <t xml:space="preserve">Hier ist das Ausmaß der mit dem/der DienstnehmerIn vertraglich vereinbarten wöchentlichen Arbeitszeit </t>
  </si>
  <si>
    <t xml:space="preserve">einzutragen (auch Teilzeit-Dienstverhältnisse). Darunter ist nicht nur die Zeit zu verstehen, die der Dienst- </t>
  </si>
  <si>
    <t>nehmer in dieser spezifischen Maßnahme leistet, sondern generell die Zeit, die er pro Woche seinem Arbeit-</t>
  </si>
  <si>
    <t>geber zur Verfügung steht.</t>
  </si>
  <si>
    <t>mehreren gleichzeitig erbracht wird. In der Kalkulation ist diese/r MitarbeiterIn immer mit 38 Stunden Arbeits-</t>
  </si>
  <si>
    <t xml:space="preserve">zeit und 30 Stunden Lehrverpflichtung anzuführen (auch wenn in einer Maßnahme weniger als 30 Stunden </t>
  </si>
  <si>
    <t>Wird ein und die selbe Person von einem Bildungsträger für Tätigkeiten mit Vorbereitungszeiten (Lehrperso-</t>
  </si>
  <si>
    <t xml:space="preserve">Die wöchentliche Arbeitszeit (40 Stunden) eines Trainers steht zu 50% für Lehrtätigkeit und zu 50% für </t>
  </si>
  <si>
    <t>Lohnneben-
kosten in
Prozent</t>
  </si>
  <si>
    <t>wöchentl.
Betreuungs-
ausmaß
(BA)</t>
  </si>
  <si>
    <t>Feiertage</t>
  </si>
  <si>
    <t xml:space="preserve">Veranstaltungsbeginn </t>
  </si>
  <si>
    <t xml:space="preserve">Veranstaltungsende </t>
  </si>
  <si>
    <t xml:space="preserve">Anzahl Wochen </t>
  </si>
  <si>
    <t>TESTBeginn</t>
  </si>
  <si>
    <t>TESTEnde</t>
  </si>
  <si>
    <t>letzter Sonntag</t>
  </si>
  <si>
    <t>zeige immer SO als Ende der Woche</t>
  </si>
  <si>
    <t>nein</t>
  </si>
  <si>
    <t>Samstag Unter</t>
  </si>
  <si>
    <t>Sonntag Unter</t>
  </si>
  <si>
    <t>letzter Sonntag Unterricht</t>
  </si>
  <si>
    <t>Neujahrstag</t>
  </si>
  <si>
    <t>Heilige Drei Könige</t>
  </si>
  <si>
    <t>Ostermontag</t>
  </si>
  <si>
    <t>Staatsfeiertag</t>
  </si>
  <si>
    <t>Christi Himmelfahrt</t>
  </si>
  <si>
    <t>Pfingstmontag</t>
  </si>
  <si>
    <t>Fronleichnam</t>
  </si>
  <si>
    <t>Mariä Himmelfahrt</t>
  </si>
  <si>
    <t>Nationalfeiertag</t>
  </si>
  <si>
    <t>Allerheiligen</t>
  </si>
  <si>
    <t>Mariä Empfängnis</t>
  </si>
  <si>
    <t>unterrichtsfrei</t>
  </si>
  <si>
    <t>Christtag</t>
  </si>
  <si>
    <t>Stephanitag</t>
  </si>
  <si>
    <t>Infotage / TeilnehmerInnenauswahl (Angabe in Stunden):</t>
  </si>
  <si>
    <r>
      <t xml:space="preserve">SUMME gesamt </t>
    </r>
    <r>
      <rPr>
        <sz val="8"/>
        <color indexed="8"/>
        <rFont val="Arial"/>
        <family val="2"/>
      </rPr>
      <t>inkl. Infotage / TeilnehmerInnenauswahl:</t>
    </r>
  </si>
  <si>
    <t>Anmerkungen</t>
  </si>
  <si>
    <r>
      <t>Abk.:</t>
    </r>
    <r>
      <rPr>
        <sz val="8"/>
        <rFont val="Arial"/>
        <family val="2"/>
      </rPr>
      <t xml:space="preserve"> MS = Maßnahmenstunde</t>
    </r>
  </si>
  <si>
    <t>Ausbildungsbeihilfen</t>
  </si>
  <si>
    <t>AUFWENDUNGEN FÜR AUSBILDUNGSBEIHILFEN</t>
  </si>
  <si>
    <t>Ausbildungsbeihilfe</t>
  </si>
  <si>
    <t>Projektnummer:</t>
  </si>
  <si>
    <t>DARSTELLUNG DER KOSTENBETEILIGUNG DRITTER / ERLÖSE</t>
  </si>
  <si>
    <t>Art der Kostenbeteiligungen/Erlöse</t>
  </si>
  <si>
    <t xml:space="preserve">KOSTENBETEILIGUNG/ERLÖSE gesamt </t>
  </si>
  <si>
    <r>
      <t>KOSTEN DER MASSNAHME</t>
    </r>
    <r>
      <rPr>
        <sz val="10"/>
        <rFont val="Arial"/>
        <family val="2"/>
      </rPr>
      <t xml:space="preserve"> </t>
    </r>
    <r>
      <rPr>
        <sz val="8"/>
        <rFont val="Arial"/>
        <family val="2"/>
      </rPr>
      <t>(exkl. Kinderbetreuung, Unterkunft und Ausbildungsbeihilfen)</t>
    </r>
    <r>
      <rPr>
        <sz val="10"/>
        <rFont val="Arial"/>
        <family val="2"/>
      </rPr>
      <t xml:space="preserve">                        </t>
    </r>
  </si>
  <si>
    <r>
      <t>KOSTEN DER MASSNAHME für AMS</t>
    </r>
    <r>
      <rPr>
        <sz val="10"/>
        <rFont val="Arial"/>
        <family val="2"/>
      </rPr>
      <t xml:space="preserve"> </t>
    </r>
    <r>
      <rPr>
        <b/>
        <sz val="10"/>
        <rFont val="Arial"/>
        <family val="2"/>
      </rPr>
      <t xml:space="preserve">gesamt (exkl. Kostenbeteiligungen/Erlöse)  </t>
    </r>
    <r>
      <rPr>
        <b/>
        <sz val="12"/>
        <rFont val="Arial"/>
        <family val="2"/>
      </rPr>
      <t>€</t>
    </r>
  </si>
  <si>
    <t xml:space="preserve">"BM Kalkulation Paket Deckblatt") allen Einzelkalkulationen voranzustellen. Alle Kalkulationen einschließlich </t>
  </si>
  <si>
    <t xml:space="preserve">Kalkulation auszufüllen und das Deckblatt für Maßnahmen im Paket (eigenes Dokument mit der Bezeichnung </t>
  </si>
  <si>
    <r>
      <t xml:space="preserve">Maßnahme sowie die </t>
    </r>
    <r>
      <rPr>
        <b/>
        <i/>
        <sz val="9"/>
        <color indexed="16"/>
        <rFont val="Arial"/>
        <family val="2"/>
      </rPr>
      <t>Projektnummer</t>
    </r>
    <r>
      <rPr>
        <sz val="9"/>
        <rFont val="Arial"/>
        <family val="2"/>
      </rPr>
      <t xml:space="preserve"> eingeben. </t>
    </r>
  </si>
  <si>
    <t xml:space="preserve">Wenn Sie ein bereits ausgefülltes Formular kopieren und die Einträge für Maßnahmenbeginn und -ende </t>
  </si>
  <si>
    <t>ändern, passen sich Anzahl und Daten der Maßnahmenwochen im Tabellenblatt "Zeitplan" zwar an die</t>
  </si>
  <si>
    <t xml:space="preserve">Samstag Unterricht </t>
  </si>
  <si>
    <t>GruppentrainerInnen</t>
  </si>
  <si>
    <t xml:space="preserve">SUMME GruppentrainerInnen gesamt: </t>
  </si>
  <si>
    <t xml:space="preserve">GruppentrainerInnen </t>
  </si>
  <si>
    <t xml:space="preserve">Einheitspreis/MS: </t>
  </si>
  <si>
    <t xml:space="preserve">MS GruppentrainerInnen </t>
  </si>
  <si>
    <t>Inhaltsverzeichnis:</t>
  </si>
  <si>
    <t>Deckblatt</t>
  </si>
  <si>
    <t>Zeitplan</t>
  </si>
  <si>
    <t>Personalkosten</t>
  </si>
  <si>
    <t>Sachkosten</t>
  </si>
  <si>
    <t>Unterschrift</t>
  </si>
  <si>
    <t>MS Gruppen-
trainerInnen</t>
  </si>
  <si>
    <t xml:space="preserve">MS GruppentrainerInnen (lt. Blatt Personalkosten): </t>
  </si>
  <si>
    <t>Einreichung per Post</t>
  </si>
  <si>
    <t xml:space="preserve">Bitte reichen Sie bei einer postalischen Übermittlung alle zu diesem Angebot gehörigen Teile zusammengeheftet </t>
  </si>
  <si>
    <t>(kopierfähig) ein!</t>
  </si>
  <si>
    <t xml:space="preserve">Ihr Angebot gilt nur dann als vollständig eingebracht und wird vom AMS weiter bearbeitet, wenn dieses Formular </t>
  </si>
  <si>
    <t>Elektronische Einreichung</t>
  </si>
  <si>
    <t>MS GruppentrainerInnen:</t>
  </si>
  <si>
    <t>Hier ist die Anzahl der Maßnahmenstunden einzutragen, die die prioritär mit den Maßnahmenteil-</t>
  </si>
  <si>
    <t xml:space="preserve">nehmerInnen arbeitenden TrainerInnen in der entsprechenden Maßnahmenwoche leisten. </t>
  </si>
  <si>
    <t>Darunter sind alle Personen mit unterrichtenden Tätigkeiten in Qualifizierungsmaßnahmen zu verstehen,</t>
  </si>
  <si>
    <t>aber auch TrainerInnen bei Maßnahmen der Orientierung, aktiven Arbeitssuche und Trainingsmaßnahmen.</t>
  </si>
  <si>
    <t>Prüfsumme: MS Gesamt (lt. Blatt Personalkosten)</t>
  </si>
  <si>
    <t>Für Zeilenumbruch drücken Sie ALT + ENTER! Um Text aus der Zwischenablage einzufügen, machen Sie zuerst einen Doppelklick in dieses Feld!</t>
  </si>
  <si>
    <t>Darunter sind alle Beschäftigten in einer Maßnahme zu verstehen, die mit den MaßnahmenteilnehmerInnen</t>
  </si>
  <si>
    <t>Tragen Sie hier die Kosten aller Maßnahmenstunden ein, die von GruppentrainerInnen durchgeführt werden.</t>
  </si>
  <si>
    <t>Definition 'GruppentrainerInnen':</t>
  </si>
  <si>
    <t>TrainerInnen, die eine Gruppe von Personen im Klassenverband unterrichten.</t>
  </si>
  <si>
    <t>Drucken / PDF erstellen</t>
  </si>
  <si>
    <t xml:space="preserve">Umwandlung in PDF
</t>
  </si>
  <si>
    <t xml:space="preserve">Unter EXCEL 2007 (und allen künftigen Versionen): 
</t>
  </si>
  <si>
    <t>Drucken / PDF-Umwandlung</t>
  </si>
  <si>
    <t>Drucken</t>
  </si>
  <si>
    <r>
      <t xml:space="preserve">Beim Klick auf </t>
    </r>
    <r>
      <rPr>
        <b/>
        <sz val="10"/>
        <color indexed="16"/>
        <rFont val="Arial"/>
        <family val="2"/>
      </rPr>
      <t>"Drucken &gt; PDF-Datei erstellen"</t>
    </r>
    <r>
      <rPr>
        <sz val="10"/>
        <rFont val="Arial"/>
        <family val="2"/>
      </rPr>
      <t xml:space="preserve"> wird eine PDF-Datei erstellt und im selben Verzeichnis wie das aktuelle Formular abgelegt. Diese Datei kann so via eAMS versendet werden. In der Mappe „Unterschrift“ werden automatische Einträge („Erstellt am xx.xx.xxxx“ und „Übermittlung via e-AMS Konto“) generiert.
</t>
    </r>
    <r>
      <rPr>
        <b/>
        <sz val="10"/>
        <rFont val="Arial"/>
        <family val="2"/>
      </rPr>
      <t xml:space="preserve">
Unter EXCEL 2003 oder älter:</t>
    </r>
    <r>
      <rPr>
        <sz val="10"/>
        <rFont val="Arial"/>
        <family val="2"/>
      </rPr>
      <t xml:space="preserve"> 
Beim Klick auf </t>
    </r>
    <r>
      <rPr>
        <b/>
        <sz val="10"/>
        <color indexed="16"/>
        <rFont val="Arial"/>
        <family val="2"/>
      </rPr>
      <t>"Drucken &gt; Datei für PDF-Umwandlung erstellen"</t>
    </r>
    <r>
      <rPr>
        <sz val="10"/>
        <rFont val="Arial"/>
        <family val="2"/>
      </rPr>
      <t xml:space="preserve"> wird eine  EXCEL-Datei erstellt, namentlich gekennzeichnet und im selben Verzeichnis abgelegt wie das geöffnete Formular. Es handelt sich um eine geschützte Kopie, in der nichts mehr verändert werden kann. Auf dem Arbeitsblatt „Unterschrift“ werden automatische Einträge („Erstellt am xx.xx.xxxx“ und „Übermittlung via e-AMS Konto“) generiert.
Die neue Datei wird unmittelbar geöffnet und man sieht durch eine Art Wasserzeichen am Deckblatt, dass es sich um die Kopie für die PDF-Umwandlung handelt. Diese Datei kann im Anschluss mit jeder geeigneten Software „manuell“ in ein PDF umgewandelt werden, welches per eAMS versendet werden kann. (Der Zwischenschritt ist notwendig, weil die PDF-Funktion nicht automatisch in älteren EXCEL-Versionen vorhanden ist.)</t>
    </r>
  </si>
  <si>
    <t xml:space="preserve">
Haben Sie bereits eine Druck- oder Umwandlungsdatei erstellt, so wird diese bei einer neuerlichen Umwandlung automatisch ersetzt.</t>
  </si>
  <si>
    <t>Entlohnung Monatsbrutto:</t>
  </si>
  <si>
    <t>Entlohnung Stundenhonorar:</t>
  </si>
  <si>
    <t>EinzeltrainerInnen</t>
  </si>
  <si>
    <t>Bearbeitungstabellen für GruppentrainerInnen und EinzeltrainerInnen, die weiter aufgegliedert sind in</t>
  </si>
  <si>
    <t>Entlohnung Monatsbrutto und Entlohnung Stundenhonorar. Jede Tabelle ist von vornherein so eingerichtet,</t>
  </si>
  <si>
    <t>dass eine Bearbeitungszeile vorgegeben ist. Wird eine weitere benötigt, so kann diese durch Anklicken des</t>
  </si>
  <si>
    <t xml:space="preserve">roten Buttons in der grau unterlegten Überschriftenzeile angefügt werden. Die Tabelle kann durch Anklicken </t>
  </si>
  <si>
    <t>jeweils nur um eine Zeile erweitert werden. Wird in diese Zeile nichts eingetragen, so kann diese durch</t>
  </si>
  <si>
    <t>erneutes Anklicken des roten Buttons wieder entfernt werden.</t>
  </si>
  <si>
    <t>Unter EinzeltrainerInnen sind Beschäftigte zu verstehen, die als KoordinatorInnen, SozialpädagogInnen etc.</t>
  </si>
  <si>
    <t xml:space="preserve">parallel zu den (unterrichtenden oder betreuenden) TrainerInnen mit den MaßnahmenteilnehmerInnen </t>
  </si>
  <si>
    <t>arbeiten.</t>
  </si>
  <si>
    <r>
      <t>Definition 'EinzeltrainerInnen':</t>
    </r>
    <r>
      <rPr>
        <sz val="9"/>
        <rFont val="Arial"/>
        <family val="2"/>
      </rPr>
      <t xml:space="preserve"> </t>
    </r>
  </si>
  <si>
    <t>Entlohnung Monatsbrutto</t>
  </si>
  <si>
    <t>Entlohnung Stundenhonorar</t>
  </si>
  <si>
    <t xml:space="preserve">EinzeltrainerInnen </t>
  </si>
  <si>
    <t xml:space="preserve">MS EinzeltrainerInnen </t>
  </si>
  <si>
    <t>IBAN:</t>
  </si>
  <si>
    <t xml:space="preserve">Hier sind alle Personen zu erfassen, die auf Basis von Werkverträgen oder als freie DienstnehmerInnen in </t>
  </si>
  <si>
    <t xml:space="preserve">werden, vorausgesetzt, es wird allen das selbe Honorar bezahlt. Bei unterschiedlichen Honorarhöhen ist  </t>
  </si>
  <si>
    <t>eine entsprechende Anzahl von Bearbeitungszeilen anzulegen.</t>
  </si>
  <si>
    <t xml:space="preserve">Maßnahmen beschäftigt sind. Im Rahmen der Planung kann diese Personengruppe in Summe erfasst </t>
  </si>
  <si>
    <t>Hier ist der an die HonorartrainerInnen bezahlte Bruttohonorarsatz pro Maßnahmenstunde einzutragen.</t>
  </si>
  <si>
    <t xml:space="preserve">Maßnahmenende:  </t>
  </si>
  <si>
    <r>
      <t>rechtsgültig unterzeichnet</t>
    </r>
    <r>
      <rPr>
        <sz val="9"/>
        <rFont val="Arial"/>
        <family val="2"/>
      </rPr>
      <t xml:space="preserve"> und mit allen anderen in der Einladung zur Angebotslegung geforderten Unterlagen</t>
    </r>
  </si>
  <si>
    <r>
      <rPr>
        <sz val="9"/>
        <rFont val="Arial"/>
        <family val="2"/>
      </rPr>
      <t xml:space="preserve">zusammen </t>
    </r>
    <r>
      <rPr>
        <b/>
        <sz val="9"/>
        <rFont val="Arial"/>
        <family val="2"/>
      </rPr>
      <t>rechtzeitig</t>
    </r>
    <r>
      <rPr>
        <sz val="9"/>
        <rFont val="Arial"/>
        <family val="2"/>
      </rPr>
      <t xml:space="preserve"> dem AMS übermittelt wird.</t>
    </r>
  </si>
  <si>
    <t xml:space="preserve">Die Übermittlung im Wege des sicheren eAMS-Kontos ersetzt die eigenhändige Unterschrift. </t>
  </si>
  <si>
    <t>Rechtsgültige Unterschrift des Bieters</t>
  </si>
  <si>
    <t>berechtigten Person handschriftlich gezeichnet werden.</t>
  </si>
  <si>
    <t>Schicken Sie das Formular über das eAMS-Konto, so müssen Sie es nicht unterzeichnen.</t>
  </si>
  <si>
    <t>Feiertag
relevant in
Intervall</t>
  </si>
  <si>
    <t>Feiertage
relevant</t>
  </si>
  <si>
    <t>Achtung: keine Zwischenüberschriften!</t>
  </si>
  <si>
    <t>Maßnahmentage</t>
  </si>
  <si>
    <t>Bemerkung</t>
  </si>
  <si>
    <r>
      <t>BM Kalkulation ohne Wettbewerb 04.01</t>
    </r>
    <r>
      <rPr>
        <b/>
        <i/>
        <sz val="8"/>
        <rFont val="Arial"/>
        <family val="2"/>
      </rPr>
      <t xml:space="preserve">
</t>
    </r>
    <r>
      <rPr>
        <b/>
        <sz val="12"/>
        <rFont val="Arial"/>
        <family val="2"/>
      </rPr>
      <t xml:space="preserve">
FORMULAR ZUR KALKULATION VON BILDUNGSMASSNAHMEN
IM AUFTRAG DES AMS
</t>
    </r>
  </si>
  <si>
    <t>ERLÄUTERUNGEN zu Formular "BM Kalkulation ohne Wettbewerb 04.01"</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</si>
</sst>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quot;EUR&quot;\ #,##0"/>
    <numFmt numFmtId="173" formatCode="&quot;EUR&quot;\ #,##0;[Red]\-&quot;EUR&quot;\ #,##0"/>
    <numFmt numFmtId="174" formatCode="&quot;EUR&quot;\ #,##0.00;\-&quot;EUR&quot;\ #,##0.00"/>
    <numFmt numFmtId="175" formatCode="&quot;EUR&quot;\ #,##0.00;[Red]\-&quot;EUR&quot;\ #,##0.00"/>
    <numFmt numFmtId="176" formatCode="_-&quot;EUR&quot;\ * #,##0_-;\-&quot;EUR&quot;\ * #,##0_-;_-&quot;EUR&quot;\ * &quot;-&quot;_-;_-@_-"/>
    <numFmt numFmtId="177" formatCode="_-&quot;EUR&quot;\ * #,##0.00_-;\-&quot;EUR&quot;\ * #,##0.00_-;_-&quot;EUR&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h:mm"/>
    <numFmt numFmtId="193" formatCode="0.0%"/>
    <numFmt numFmtId="194" formatCode="dd\.mm\.yy"/>
    <numFmt numFmtId="195" formatCode="0.000%"/>
    <numFmt numFmtId="196" formatCode="dddd"/>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0.0"/>
    <numFmt numFmtId="206" formatCode="[$-407]dddd\,\ d\.\ mmmm\ yyyy"/>
    <numFmt numFmtId="207" formatCode="0.0000"/>
    <numFmt numFmtId="208" formatCode="dd/m/yyyy\ ddd"/>
    <numFmt numFmtId="209" formatCode="dd"/>
    <numFmt numFmtId="210" formatCode="[$-C07]dddd\,\ dd\.\ mmmm\ yyyy"/>
    <numFmt numFmtId="211" formatCode="ddd"/>
    <numFmt numFmtId="212" formatCode="0.0"/>
    <numFmt numFmtId="213" formatCode="dd/mm/yyyy\ \-\ ddd"/>
    <numFmt numFmtId="214" formatCode="dd/mm/yy;@"/>
    <numFmt numFmtId="215" formatCode="dd/m/yyyy;@"/>
    <numFmt numFmtId="216" formatCode="&quot;+&quot;* #,##0.00;\-* #,##0.00"/>
    <numFmt numFmtId="217" formatCode="&quot;Ja&quot;;&quot;Ja&quot;;&quot;Nein&quot;"/>
    <numFmt numFmtId="218" formatCode="&quot;Wahr&quot;;&quot;Wahr&quot;;&quot;Falsch&quot;"/>
    <numFmt numFmtId="219" formatCode="&quot;Ein&quot;;&quot;Ein&quot;;&quot;Aus&quot;"/>
    <numFmt numFmtId="220" formatCode="[$€-2]\ #,##0.00_);[Red]\([$€-2]\ #,##0.00\)"/>
    <numFmt numFmtId="221" formatCode="#,##0.0000"/>
    <numFmt numFmtId="222" formatCode="0.0000%"/>
    <numFmt numFmtId="223" formatCode="#,##0;\-#,##0;"/>
    <numFmt numFmtId="224" formatCode="dd/mm/yyyy\ ddd"/>
  </numFmts>
  <fonts count="96">
    <font>
      <sz val="10"/>
      <name val="Arial"/>
      <family val="0"/>
    </font>
    <font>
      <sz val="10"/>
      <name val="AMS"/>
      <family val="2"/>
    </font>
    <font>
      <sz val="8"/>
      <name val="AMS"/>
      <family val="2"/>
    </font>
    <font>
      <sz val="9"/>
      <name val="AMS"/>
      <family val="2"/>
    </font>
    <font>
      <b/>
      <sz val="10"/>
      <name val="AMS"/>
      <family val="2"/>
    </font>
    <font>
      <sz val="6"/>
      <name val="AMS"/>
      <family val="2"/>
    </font>
    <font>
      <sz val="7"/>
      <name val="AMS"/>
      <family val="2"/>
    </font>
    <font>
      <b/>
      <sz val="9"/>
      <name val="AMS"/>
      <family val="2"/>
    </font>
    <font>
      <b/>
      <i/>
      <sz val="9"/>
      <name val="AMS"/>
      <family val="2"/>
    </font>
    <font>
      <sz val="10"/>
      <name val="MS Sans Serif"/>
      <family val="2"/>
    </font>
    <font>
      <sz val="10"/>
      <name val="Times New Roman"/>
      <family val="1"/>
    </font>
    <font>
      <sz val="10"/>
      <color indexed="8"/>
      <name val="Arial"/>
      <family val="2"/>
    </font>
    <font>
      <b/>
      <sz val="10"/>
      <color indexed="8"/>
      <name val="Arial"/>
      <family val="2"/>
    </font>
    <font>
      <sz val="8"/>
      <color indexed="8"/>
      <name val="Arial"/>
      <family val="2"/>
    </font>
    <font>
      <sz val="8"/>
      <name val="Tahoma"/>
      <family val="2"/>
    </font>
    <font>
      <b/>
      <sz val="8"/>
      <name val="Tahoma"/>
      <family val="2"/>
    </font>
    <font>
      <b/>
      <sz val="9"/>
      <color indexed="8"/>
      <name val="AMS"/>
      <family val="2"/>
    </font>
    <font>
      <b/>
      <sz val="9"/>
      <color indexed="9"/>
      <name val="AMS"/>
      <family val="2"/>
    </font>
    <font>
      <sz val="9"/>
      <color indexed="8"/>
      <name val="AMS"/>
      <family val="2"/>
    </font>
    <font>
      <sz val="7"/>
      <color indexed="8"/>
      <name val="AMS"/>
      <family val="2"/>
    </font>
    <font>
      <sz val="8"/>
      <color indexed="16"/>
      <name val="Tahoma"/>
      <family val="2"/>
    </font>
    <font>
      <sz val="8"/>
      <name val="Arial"/>
      <family val="2"/>
    </font>
    <font>
      <sz val="9"/>
      <name val="Arial"/>
      <family val="2"/>
    </font>
    <font>
      <b/>
      <sz val="8"/>
      <name val="Arial"/>
      <family val="2"/>
    </font>
    <font>
      <b/>
      <sz val="9"/>
      <name val="Arial"/>
      <family val="2"/>
    </font>
    <font>
      <b/>
      <sz val="10"/>
      <name val="Arial"/>
      <family val="2"/>
    </font>
    <font>
      <b/>
      <sz val="11"/>
      <name val="Arial"/>
      <family val="2"/>
    </font>
    <font>
      <sz val="7"/>
      <color indexed="8"/>
      <name val="Arial"/>
      <family val="2"/>
    </font>
    <font>
      <sz val="6"/>
      <name val="Arial"/>
      <family val="2"/>
    </font>
    <font>
      <b/>
      <sz val="7"/>
      <color indexed="8"/>
      <name val="Arial"/>
      <family val="2"/>
    </font>
    <font>
      <sz val="9"/>
      <color indexed="10"/>
      <name val="AMS"/>
      <family val="2"/>
    </font>
    <font>
      <b/>
      <sz val="10"/>
      <color indexed="16"/>
      <name val="Arial"/>
      <family val="2"/>
    </font>
    <font>
      <b/>
      <i/>
      <sz val="10"/>
      <color indexed="16"/>
      <name val="Arial"/>
      <family val="2"/>
    </font>
    <font>
      <i/>
      <sz val="10"/>
      <color indexed="16"/>
      <name val="Arial"/>
      <family val="2"/>
    </font>
    <font>
      <sz val="10"/>
      <color indexed="16"/>
      <name val="Arial"/>
      <family val="2"/>
    </font>
    <font>
      <sz val="9"/>
      <color indexed="16"/>
      <name val="AMS"/>
      <family val="2"/>
    </font>
    <font>
      <sz val="8"/>
      <color indexed="16"/>
      <name val="AMS"/>
      <family val="2"/>
    </font>
    <font>
      <b/>
      <i/>
      <sz val="10"/>
      <name val="Arial"/>
      <family val="2"/>
    </font>
    <font>
      <i/>
      <sz val="9"/>
      <name val="Arial"/>
      <family val="2"/>
    </font>
    <font>
      <sz val="7"/>
      <name val="Arial"/>
      <family val="2"/>
    </font>
    <font>
      <b/>
      <i/>
      <sz val="12"/>
      <name val="Arial"/>
      <family val="2"/>
    </font>
    <font>
      <b/>
      <i/>
      <sz val="8"/>
      <name val="Arial"/>
      <family val="2"/>
    </font>
    <font>
      <b/>
      <sz val="12"/>
      <name val="Arial"/>
      <family val="2"/>
    </font>
    <font>
      <sz val="9"/>
      <color indexed="8"/>
      <name val="Arial"/>
      <family val="2"/>
    </font>
    <font>
      <b/>
      <sz val="9"/>
      <color indexed="8"/>
      <name val="Arial"/>
      <family val="2"/>
    </font>
    <font>
      <b/>
      <i/>
      <sz val="9"/>
      <name val="Arial"/>
      <family val="2"/>
    </font>
    <font>
      <b/>
      <i/>
      <sz val="11"/>
      <name val="Arial"/>
      <family val="2"/>
    </font>
    <font>
      <sz val="7"/>
      <color indexed="16"/>
      <name val="Arial"/>
      <family val="2"/>
    </font>
    <font>
      <sz val="10"/>
      <color indexed="53"/>
      <name val="Arial"/>
      <family val="2"/>
    </font>
    <font>
      <b/>
      <i/>
      <sz val="9"/>
      <color indexed="16"/>
      <name val="Arial"/>
      <family val="2"/>
    </font>
    <font>
      <b/>
      <sz val="16"/>
      <color indexed="50"/>
      <name val="Arial"/>
      <family val="2"/>
    </font>
    <font>
      <b/>
      <i/>
      <sz val="11"/>
      <color indexed="16"/>
      <name val="Arial"/>
      <family val="2"/>
    </font>
    <font>
      <b/>
      <sz val="9"/>
      <color indexed="16"/>
      <name val="Arial"/>
      <family val="2"/>
    </font>
    <font>
      <sz val="9"/>
      <color indexed="9"/>
      <name val="AMS"/>
      <family val="2"/>
    </font>
    <font>
      <b/>
      <sz val="8"/>
      <color indexed="53"/>
      <name val="Arial"/>
      <family val="2"/>
    </font>
    <font>
      <sz val="12"/>
      <name val="Arial"/>
      <family val="2"/>
    </font>
    <font>
      <b/>
      <sz val="7"/>
      <color indexed="23"/>
      <name val="Arial"/>
      <family val="2"/>
    </font>
    <font>
      <u val="single"/>
      <sz val="10"/>
      <color indexed="12"/>
      <name val="Arial"/>
      <family val="2"/>
    </font>
    <font>
      <u val="single"/>
      <sz val="10"/>
      <color indexed="36"/>
      <name val="Arial"/>
      <family val="2"/>
    </font>
    <font>
      <sz val="8"/>
      <color indexed="8"/>
      <name val="AMS"/>
      <family val="2"/>
    </font>
    <font>
      <b/>
      <sz val="8"/>
      <color indexed="8"/>
      <name val="Arial"/>
      <family val="2"/>
    </font>
    <font>
      <sz val="8"/>
      <color indexed="10"/>
      <name val="Arial"/>
      <family val="2"/>
    </font>
    <font>
      <sz val="10"/>
      <color indexed="9"/>
      <name val="Arial"/>
      <family val="2"/>
    </font>
    <font>
      <sz val="10"/>
      <color indexed="10"/>
      <name val="Arial"/>
      <family val="2"/>
    </font>
    <font>
      <b/>
      <sz val="8"/>
      <color indexed="8"/>
      <name val="Verdana"/>
      <family val="2"/>
    </font>
    <font>
      <b/>
      <i/>
      <sz val="9"/>
      <color indexed="53"/>
      <name val="Arial"/>
      <family val="2"/>
    </font>
    <font>
      <sz val="10"/>
      <color indexed="12"/>
      <name val="Arial"/>
      <family val="2"/>
    </font>
    <font>
      <sz val="10"/>
      <color indexed="2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0"/>
      <color indexed="60"/>
      <name val="Arial"/>
      <family val="2"/>
    </font>
    <font>
      <b/>
      <sz val="22"/>
      <name val="Arial"/>
      <family val="2"/>
    </font>
    <font>
      <b/>
      <sz val="22"/>
      <color indexed="23"/>
      <name val="Arial"/>
      <family val="2"/>
    </font>
    <font>
      <sz val="8"/>
      <color indexed="8"/>
      <name val="Verdana"/>
      <family val="2"/>
    </font>
    <font>
      <sz val="8"/>
      <color indexed="10"/>
      <name val="AMS"/>
      <family val="2"/>
    </font>
    <font>
      <b/>
      <sz val="15"/>
      <color indexed="55"/>
      <name val="Arial"/>
      <family val="2"/>
    </font>
    <font>
      <u val="single"/>
      <sz val="10"/>
      <color indexed="16"/>
      <name val="Arial"/>
      <family val="2"/>
    </font>
    <font>
      <b/>
      <i/>
      <sz val="9"/>
      <color rgb="FF800000"/>
      <name val="Arial"/>
      <family val="2"/>
    </font>
    <font>
      <sz val="8"/>
      <color rgb="FFFF0000"/>
      <name val="AMS"/>
      <family val="2"/>
    </font>
    <font>
      <b/>
      <sz val="15"/>
      <color theme="0" tint="-0.3499799966812134"/>
      <name val="Arial"/>
      <family val="2"/>
    </font>
    <font>
      <u val="single"/>
      <sz val="10"/>
      <color rgb="FF80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lightGray"/>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9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color indexed="22"/>
      </top>
      <bottom style="thin">
        <color indexed="22"/>
      </bottom>
    </border>
    <border>
      <left style="thin">
        <color indexed="53"/>
      </left>
      <right style="thin">
        <color indexed="53"/>
      </right>
      <top style="thin">
        <color indexed="53"/>
      </top>
      <bottom style="thin">
        <color indexed="53"/>
      </bottom>
    </border>
    <border>
      <left style="thin">
        <color indexed="53"/>
      </left>
      <right>
        <color indexed="63"/>
      </right>
      <top>
        <color indexed="63"/>
      </top>
      <bottom>
        <color indexed="63"/>
      </bottom>
    </border>
    <border>
      <left>
        <color indexed="63"/>
      </left>
      <right>
        <color indexed="63"/>
      </right>
      <top style="thin"/>
      <bottom>
        <color indexed="63"/>
      </bottom>
    </border>
    <border>
      <left>
        <color indexed="63"/>
      </left>
      <right>
        <color indexed="63"/>
      </right>
      <top style="thin">
        <color indexed="22"/>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color indexed="63"/>
      </right>
      <top style="thin">
        <color indexed="23"/>
      </top>
      <bottom style="thin">
        <color indexed="23"/>
      </bottom>
    </border>
    <border>
      <left>
        <color indexed="63"/>
      </left>
      <right>
        <color indexed="63"/>
      </right>
      <top>
        <color indexed="63"/>
      </top>
      <bottom style="thin"/>
    </border>
    <border>
      <left style="thin">
        <color indexed="23"/>
      </left>
      <right>
        <color indexed="63"/>
      </right>
      <top style="thin">
        <color indexed="23"/>
      </top>
      <bottom style="thin">
        <color indexed="23"/>
      </bottom>
    </border>
    <border>
      <left>
        <color indexed="63"/>
      </left>
      <right style="thin">
        <color indexed="23"/>
      </right>
      <top>
        <color indexed="63"/>
      </top>
      <bottom>
        <color indexed="63"/>
      </bottom>
    </border>
    <border>
      <left>
        <color indexed="63"/>
      </left>
      <right style="thin"/>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53"/>
      </left>
      <right>
        <color indexed="63"/>
      </right>
      <top style="thin">
        <color indexed="53"/>
      </top>
      <bottom style="thin">
        <color indexed="53"/>
      </bottom>
    </border>
    <border>
      <left>
        <color indexed="63"/>
      </left>
      <right>
        <color indexed="63"/>
      </right>
      <top style="thin">
        <color indexed="53"/>
      </top>
      <bottom style="thin">
        <color indexed="53"/>
      </bottom>
    </border>
    <border>
      <left style="thin">
        <color indexed="23"/>
      </left>
      <right style="thin">
        <color indexed="23"/>
      </right>
      <top>
        <color indexed="63"/>
      </top>
      <bottom>
        <color indexed="63"/>
      </bottom>
    </border>
    <border>
      <left style="medium"/>
      <right style="medium"/>
      <top style="medium"/>
      <bottom style="medium"/>
    </border>
    <border>
      <left style="thin">
        <color indexed="23"/>
      </left>
      <right>
        <color indexed="63"/>
      </right>
      <top style="thin"/>
      <bottom style="thin">
        <color indexed="23"/>
      </bottom>
    </border>
    <border>
      <left>
        <color indexed="63"/>
      </left>
      <right>
        <color indexed="63"/>
      </right>
      <top style="thin"/>
      <bottom style="thin">
        <color indexed="23"/>
      </bottom>
    </border>
    <border>
      <left>
        <color indexed="63"/>
      </left>
      <right style="medium">
        <color indexed="8"/>
      </right>
      <top style="thin"/>
      <bottom style="thin">
        <color indexed="23"/>
      </bottom>
    </border>
    <border>
      <left style="thin">
        <color indexed="23"/>
      </left>
      <right>
        <color indexed="63"/>
      </right>
      <top style="thin">
        <color indexed="23"/>
      </top>
      <bottom style="thin">
        <color indexed="53"/>
      </bottom>
    </border>
    <border>
      <left>
        <color indexed="63"/>
      </left>
      <right>
        <color indexed="63"/>
      </right>
      <top style="thin">
        <color indexed="23"/>
      </top>
      <bottom style="thin">
        <color indexed="53"/>
      </bottom>
    </border>
    <border>
      <left>
        <color indexed="63"/>
      </left>
      <right style="thin">
        <color indexed="23"/>
      </right>
      <top style="thin">
        <color indexed="23"/>
      </top>
      <bottom style="thin">
        <color indexed="23"/>
      </bottom>
    </border>
    <border>
      <left>
        <color indexed="63"/>
      </left>
      <right style="medium"/>
      <top style="thin">
        <color indexed="23"/>
      </top>
      <bottom style="thin">
        <color indexed="23"/>
      </bottom>
    </border>
    <border>
      <left style="thin">
        <color indexed="55"/>
      </left>
      <right style="thin">
        <color indexed="55"/>
      </right>
      <top style="thin">
        <color indexed="55"/>
      </top>
      <bottom style="thin">
        <color indexed="55"/>
      </bottom>
    </border>
    <border>
      <left>
        <color indexed="63"/>
      </left>
      <right>
        <color indexed="63"/>
      </right>
      <top>
        <color indexed="63"/>
      </top>
      <bottom style="thin">
        <color indexed="23"/>
      </bottom>
    </border>
    <border>
      <left>
        <color indexed="63"/>
      </left>
      <right style="thin"/>
      <top style="thin"/>
      <bottom>
        <color indexed="63"/>
      </bottom>
    </border>
    <border>
      <left>
        <color indexed="63"/>
      </left>
      <right>
        <color indexed="63"/>
      </right>
      <top style="thin">
        <color indexed="53"/>
      </top>
      <bottom>
        <color indexed="63"/>
      </bottom>
    </border>
    <border>
      <left style="thin"/>
      <right>
        <color indexed="63"/>
      </right>
      <top>
        <color indexed="63"/>
      </top>
      <bottom style="thin"/>
    </border>
    <border>
      <left style="thin"/>
      <right>
        <color indexed="63"/>
      </right>
      <top style="thin">
        <color indexed="23"/>
      </top>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color indexed="63"/>
      </bottom>
    </border>
    <border>
      <left style="thin">
        <color indexed="23"/>
      </left>
      <right>
        <color indexed="63"/>
      </right>
      <top>
        <color indexed="63"/>
      </top>
      <bottom style="thin">
        <color indexed="23"/>
      </bottom>
    </border>
    <border>
      <left style="thin"/>
      <right style="thin"/>
      <top style="thin"/>
      <bottom style="thin">
        <color indexed="53"/>
      </bottom>
    </border>
    <border>
      <left style="thin">
        <color indexed="53"/>
      </left>
      <right style="thin">
        <color indexed="23"/>
      </right>
      <top>
        <color indexed="63"/>
      </top>
      <bottom style="thin">
        <color indexed="23"/>
      </bottom>
    </border>
    <border>
      <left>
        <color indexed="63"/>
      </left>
      <right style="thin"/>
      <top>
        <color indexed="63"/>
      </top>
      <bottom style="thin"/>
    </border>
    <border>
      <left>
        <color indexed="63"/>
      </left>
      <right style="thin">
        <color indexed="23"/>
      </right>
      <top>
        <color indexed="63"/>
      </top>
      <bottom style="thin">
        <color indexed="23"/>
      </bottom>
    </border>
    <border>
      <left style="thin">
        <color indexed="53"/>
      </left>
      <right style="thin">
        <color indexed="23"/>
      </right>
      <top style="thin"/>
      <bottom style="thin">
        <color indexed="23"/>
      </bottom>
    </border>
    <border>
      <left style="thin"/>
      <right>
        <color indexed="63"/>
      </right>
      <top style="thin">
        <color indexed="53"/>
      </top>
      <bottom style="thin"/>
    </border>
    <border>
      <left>
        <color indexed="63"/>
      </left>
      <right>
        <color indexed="63"/>
      </right>
      <top style="thin">
        <color indexed="53"/>
      </top>
      <bottom style="thin"/>
    </border>
    <border>
      <left style="thin"/>
      <right>
        <color indexed="63"/>
      </right>
      <top style="thin">
        <color indexed="53"/>
      </top>
      <bottom>
        <color indexed="63"/>
      </bottom>
    </border>
    <border>
      <left>
        <color indexed="63"/>
      </left>
      <right>
        <color indexed="63"/>
      </right>
      <top style="medium"/>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color indexed="63"/>
      </top>
      <bottom style="thin">
        <color indexed="23"/>
      </bottom>
    </border>
    <border>
      <left>
        <color indexed="63"/>
      </left>
      <right style="thin"/>
      <top>
        <color indexed="63"/>
      </top>
      <bottom style="thin">
        <color indexed="23"/>
      </bottom>
    </border>
    <border>
      <left style="thin">
        <color indexed="55"/>
      </left>
      <right style="thin">
        <color indexed="55"/>
      </right>
      <top>
        <color indexed="63"/>
      </top>
      <bottom style="thin">
        <color indexed="55"/>
      </bottom>
    </border>
    <border>
      <left style="thin">
        <color indexed="55"/>
      </left>
      <right style="thin">
        <color indexed="53"/>
      </right>
      <top>
        <color indexed="63"/>
      </top>
      <bottom style="thin">
        <color indexed="55"/>
      </bottom>
    </border>
    <border>
      <left style="thin">
        <color indexed="53"/>
      </left>
      <right style="thin">
        <color indexed="53"/>
      </right>
      <top>
        <color indexed="63"/>
      </top>
      <bottom style="thin">
        <color indexed="53"/>
      </bottom>
    </border>
    <border>
      <left style="thin">
        <color indexed="53"/>
      </left>
      <right style="thin">
        <color indexed="53"/>
      </right>
      <top>
        <color indexed="63"/>
      </top>
      <bottom style="thin">
        <color indexed="55"/>
      </bottom>
    </border>
    <border>
      <left style="thin">
        <color indexed="53"/>
      </left>
      <right style="thin">
        <color indexed="53"/>
      </right>
      <top style="thin">
        <color indexed="53"/>
      </top>
      <bottom>
        <color indexed="63"/>
      </bottom>
    </border>
    <border>
      <left>
        <color indexed="63"/>
      </left>
      <right style="thin">
        <color indexed="53"/>
      </right>
      <top style="thin">
        <color indexed="23"/>
      </top>
      <bottom style="thin">
        <color indexed="23"/>
      </bottom>
    </border>
    <border>
      <left>
        <color indexed="63"/>
      </left>
      <right style="thin"/>
      <top style="thin">
        <color indexed="55"/>
      </top>
      <bottom>
        <color indexed="63"/>
      </bottom>
    </border>
    <border>
      <left>
        <color indexed="63"/>
      </left>
      <right style="thin">
        <color indexed="53"/>
      </right>
      <top style="thin">
        <color indexed="53"/>
      </top>
      <bottom style="thin">
        <color indexed="53"/>
      </bottom>
    </border>
    <border>
      <left style="medium">
        <color indexed="8"/>
      </left>
      <right style="medium">
        <color indexed="8"/>
      </right>
      <top style="medium">
        <color indexed="8"/>
      </top>
      <bottom style="medium">
        <color indexed="8"/>
      </bottom>
    </border>
    <border>
      <left style="thin">
        <color indexed="53"/>
      </left>
      <right style="thin">
        <color indexed="23"/>
      </right>
      <top style="thin">
        <color indexed="23"/>
      </top>
      <bottom style="thin">
        <color indexed="23"/>
      </bottom>
    </border>
    <border>
      <left>
        <color indexed="63"/>
      </left>
      <right style="thin">
        <color indexed="53"/>
      </right>
      <top>
        <color indexed="63"/>
      </top>
      <bottom>
        <color indexed="63"/>
      </bottom>
    </border>
    <border>
      <left style="thin">
        <color indexed="23"/>
      </left>
      <right style="thin">
        <color indexed="23"/>
      </right>
      <top style="thin"/>
      <bottom>
        <color indexed="63"/>
      </bottom>
    </border>
    <border>
      <left>
        <color indexed="63"/>
      </left>
      <right style="thin">
        <color indexed="55"/>
      </right>
      <top style="thin">
        <color indexed="55"/>
      </top>
      <bottom style="thin">
        <color indexed="55"/>
      </bottom>
    </border>
    <border>
      <left>
        <color indexed="63"/>
      </left>
      <right style="thin">
        <color indexed="55"/>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thin">
        <color indexed="23"/>
      </top>
      <bottom style="thin">
        <color indexed="5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8" borderId="0" applyNumberFormat="0" applyBorder="0" applyAlignment="0" applyProtection="0"/>
    <xf numFmtId="0" fontId="68" fillId="11" borderId="0" applyNumberFormat="0" applyBorder="0" applyAlignment="0" applyProtection="0"/>
    <xf numFmtId="0" fontId="69" fillId="12"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9" borderId="0" applyNumberFormat="0" applyBorder="0" applyAlignment="0" applyProtection="0"/>
    <xf numFmtId="0" fontId="70" fillId="20" borderId="1" applyNumberFormat="0" applyAlignment="0" applyProtection="0"/>
    <xf numFmtId="0" fontId="71" fillId="20" borderId="2" applyNumberFormat="0" applyAlignment="0" applyProtection="0"/>
    <xf numFmtId="0" fontId="58" fillId="0" borderId="0" applyNumberFormat="0" applyFill="0" applyBorder="0" applyAlignment="0" applyProtection="0"/>
    <xf numFmtId="183" fontId="0" fillId="0" borderId="0" applyFont="0" applyFill="0" applyBorder="0" applyAlignment="0" applyProtection="0"/>
    <xf numFmtId="0" fontId="72" fillId="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44" fontId="0" fillId="0" borderId="0" applyFont="0" applyFill="0" applyBorder="0" applyAlignment="0" applyProtection="0"/>
    <xf numFmtId="0" fontId="75" fillId="4" borderId="0" applyNumberFormat="0" applyBorder="0" applyAlignment="0" applyProtection="0"/>
    <xf numFmtId="185" fontId="0" fillId="0" borderId="0" applyFont="0" applyFill="0" applyBorder="0" applyAlignment="0" applyProtection="0"/>
    <xf numFmtId="0" fontId="57" fillId="0" borderId="0" applyNumberFormat="0" applyFill="0" applyBorder="0" applyAlignment="0" applyProtection="0"/>
    <xf numFmtId="0" fontId="76"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193" fontId="0" fillId="0" borderId="0">
      <alignment vertical="center" wrapText="1"/>
      <protection/>
    </xf>
    <xf numFmtId="0" fontId="77" fillId="3" borderId="0" applyNumberFormat="0" applyBorder="0" applyAlignment="0" applyProtection="0"/>
    <xf numFmtId="0" fontId="9" fillId="0" borderId="0">
      <alignment/>
      <protection/>
    </xf>
    <xf numFmtId="0" fontId="10" fillId="0" borderId="0">
      <alignment/>
      <protection/>
    </xf>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83" fillId="0" borderId="0" applyNumberFormat="0" applyFill="0" applyBorder="0" applyAlignment="0" applyProtection="0"/>
    <xf numFmtId="0" fontId="84" fillId="23" borderId="9" applyNumberFormat="0" applyAlignment="0" applyProtection="0"/>
  </cellStyleXfs>
  <cellXfs count="83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24" borderId="0" xfId="0" applyFill="1" applyAlignment="1">
      <alignment/>
    </xf>
    <xf numFmtId="0" fontId="0" fillId="0" borderId="0" xfId="0" applyFill="1" applyAlignment="1">
      <alignment/>
    </xf>
    <xf numFmtId="0" fontId="3" fillId="0" borderId="0" xfId="0" applyFont="1" applyAlignment="1">
      <alignment horizontal="right"/>
    </xf>
    <xf numFmtId="0" fontId="6" fillId="0" borderId="0" xfId="0" applyFont="1" applyAlignment="1">
      <alignment/>
    </xf>
    <xf numFmtId="0" fontId="3" fillId="0" borderId="0" xfId="0" applyFont="1" applyFill="1" applyAlignment="1">
      <alignment/>
    </xf>
    <xf numFmtId="0" fontId="5" fillId="0" borderId="0" xfId="0" applyFont="1" applyAlignment="1">
      <alignment vertical="top"/>
    </xf>
    <xf numFmtId="0" fontId="3" fillId="0" borderId="0" xfId="0" applyFont="1" applyBorder="1" applyAlignment="1">
      <alignment/>
    </xf>
    <xf numFmtId="0" fontId="7" fillId="0" borderId="0" xfId="0" applyFont="1" applyFill="1" applyAlignment="1">
      <alignment horizontal="left" vertical="top" wrapText="1"/>
    </xf>
    <xf numFmtId="0" fontId="11" fillId="0" borderId="0" xfId="55" applyFont="1" applyAlignment="1">
      <alignment vertical="center"/>
      <protection/>
    </xf>
    <xf numFmtId="0" fontId="0" fillId="0" borderId="0" xfId="0" applyBorder="1" applyAlignment="1">
      <alignment/>
    </xf>
    <xf numFmtId="0" fontId="3" fillId="0" borderId="0" xfId="0" applyFont="1" applyAlignment="1" applyProtection="1">
      <alignment/>
      <protection/>
    </xf>
    <xf numFmtId="0" fontId="2" fillId="0" borderId="0" xfId="0" applyFont="1" applyAlignment="1" applyProtection="1">
      <alignment/>
      <protection/>
    </xf>
    <xf numFmtId="0" fontId="3" fillId="0" borderId="0" xfId="0" applyFont="1" applyFill="1" applyAlignment="1" applyProtection="1">
      <alignment/>
      <protection/>
    </xf>
    <xf numFmtId="0" fontId="2" fillId="0" borderId="0" xfId="0" applyFont="1" applyFill="1" applyAlignment="1">
      <alignment horizontal="left"/>
    </xf>
    <xf numFmtId="0" fontId="7" fillId="0" borderId="0" xfId="0" applyFont="1" applyFill="1" applyAlignment="1">
      <alignment vertical="top" wrapText="1"/>
    </xf>
    <xf numFmtId="0" fontId="2" fillId="0" borderId="0" xfId="0" applyFont="1" applyFill="1" applyAlignment="1">
      <alignment/>
    </xf>
    <xf numFmtId="0" fontId="2" fillId="0" borderId="0" xfId="0" applyNumberFormat="1" applyFont="1" applyFill="1" applyAlignment="1">
      <alignment horizontal="left"/>
    </xf>
    <xf numFmtId="49" fontId="3" fillId="0" borderId="0" xfId="0" applyNumberFormat="1" applyFont="1" applyFill="1" applyAlignment="1">
      <alignment/>
    </xf>
    <xf numFmtId="0" fontId="11" fillId="0" borderId="0" xfId="55" applyFont="1" applyAlignment="1" applyProtection="1">
      <alignment vertical="center"/>
      <protection/>
    </xf>
    <xf numFmtId="0" fontId="0" fillId="0" borderId="0" xfId="0" applyAlignment="1" applyProtection="1">
      <alignment/>
      <protection/>
    </xf>
    <xf numFmtId="0" fontId="22" fillId="0" borderId="0" xfId="0" applyFont="1" applyAlignment="1">
      <alignment/>
    </xf>
    <xf numFmtId="4" fontId="3" fillId="0" borderId="0" xfId="0" applyNumberFormat="1" applyFont="1" applyAlignment="1">
      <alignment/>
    </xf>
    <xf numFmtId="4" fontId="3" fillId="0" borderId="0" xfId="0" applyNumberFormat="1" applyFont="1" applyAlignment="1">
      <alignment horizontal="right"/>
    </xf>
    <xf numFmtId="4" fontId="0" fillId="0" borderId="0" xfId="0" applyNumberFormat="1" applyAlignment="1">
      <alignment/>
    </xf>
    <xf numFmtId="4" fontId="3" fillId="0" borderId="0" xfId="0" applyNumberFormat="1" applyFont="1" applyFill="1" applyAlignment="1">
      <alignment/>
    </xf>
    <xf numFmtId="0" fontId="30" fillId="0" borderId="0" xfId="0" applyFont="1" applyAlignment="1">
      <alignment/>
    </xf>
    <xf numFmtId="0" fontId="34" fillId="0" borderId="0" xfId="0" applyFont="1" applyAlignment="1">
      <alignment/>
    </xf>
    <xf numFmtId="0" fontId="35" fillId="0" borderId="0" xfId="0" applyFont="1" applyAlignment="1">
      <alignment/>
    </xf>
    <xf numFmtId="4" fontId="35" fillId="0" borderId="0" xfId="0" applyNumberFormat="1" applyFont="1" applyAlignment="1">
      <alignment/>
    </xf>
    <xf numFmtId="4" fontId="34" fillId="0" borderId="0" xfId="0" applyNumberFormat="1" applyFont="1" applyAlignment="1">
      <alignment/>
    </xf>
    <xf numFmtId="0" fontId="36" fillId="0" borderId="0" xfId="0" applyFont="1" applyAlignment="1">
      <alignment/>
    </xf>
    <xf numFmtId="4" fontId="36" fillId="0" borderId="0" xfId="0" applyNumberFormat="1" applyFont="1" applyAlignment="1">
      <alignment/>
    </xf>
    <xf numFmtId="0" fontId="34" fillId="0" borderId="0" xfId="0" applyFont="1" applyAlignment="1" applyProtection="1">
      <alignment/>
      <protection/>
    </xf>
    <xf numFmtId="0" fontId="1" fillId="0" borderId="0" xfId="0" applyFont="1" applyAlignment="1" applyProtection="1">
      <alignment/>
      <protection/>
    </xf>
    <xf numFmtId="0" fontId="3" fillId="0" borderId="0" xfId="0" applyFont="1" applyAlignment="1" applyProtection="1">
      <alignment horizontal="right"/>
      <protection/>
    </xf>
    <xf numFmtId="0" fontId="39" fillId="0" borderId="0" xfId="0" applyFont="1" applyAlignment="1" applyProtection="1">
      <alignment horizontal="left"/>
      <protection/>
    </xf>
    <xf numFmtId="0" fontId="22" fillId="0" borderId="0" xfId="0" applyFont="1" applyFill="1" applyAlignment="1">
      <alignment/>
    </xf>
    <xf numFmtId="0" fontId="0" fillId="0" borderId="0" xfId="0" applyFont="1" applyAlignment="1">
      <alignment/>
    </xf>
    <xf numFmtId="0" fontId="28" fillId="0" borderId="0" xfId="0" applyFont="1" applyAlignment="1">
      <alignment vertical="top"/>
    </xf>
    <xf numFmtId="0" fontId="21" fillId="0" borderId="0" xfId="0" applyFont="1" applyAlignment="1">
      <alignment/>
    </xf>
    <xf numFmtId="0" fontId="3" fillId="0" borderId="0" xfId="0" applyFont="1" applyAlignment="1">
      <alignment horizontal="center"/>
    </xf>
    <xf numFmtId="0" fontId="21" fillId="0" borderId="0" xfId="0" applyFont="1" applyAlignment="1" applyProtection="1">
      <alignment/>
      <protection/>
    </xf>
    <xf numFmtId="0" fontId="24" fillId="0" borderId="0" xfId="0" applyFont="1" applyAlignment="1" applyProtection="1">
      <alignment/>
      <protection/>
    </xf>
    <xf numFmtId="0" fontId="22" fillId="0" borderId="0" xfId="0" applyFont="1" applyAlignment="1" applyProtection="1">
      <alignment/>
      <protection/>
    </xf>
    <xf numFmtId="0" fontId="39" fillId="20" borderId="10" xfId="0" applyFont="1" applyFill="1" applyBorder="1" applyAlignment="1" applyProtection="1">
      <alignment/>
      <protection/>
    </xf>
    <xf numFmtId="0" fontId="39" fillId="20" borderId="10" xfId="0" applyFont="1" applyFill="1" applyBorder="1" applyAlignment="1">
      <alignment horizontal="center" wrapText="1"/>
    </xf>
    <xf numFmtId="0" fontId="39" fillId="22" borderId="10" xfId="0" applyFont="1" applyFill="1" applyBorder="1" applyAlignment="1">
      <alignment horizontal="center" wrapText="1"/>
    </xf>
    <xf numFmtId="0" fontId="39" fillId="20" borderId="11" xfId="0" applyFont="1" applyFill="1" applyBorder="1" applyAlignment="1">
      <alignment horizontal="right"/>
    </xf>
    <xf numFmtId="0" fontId="39" fillId="20" borderId="12" xfId="0" applyFont="1" applyFill="1" applyBorder="1" applyAlignment="1" applyProtection="1">
      <alignment/>
      <protection/>
    </xf>
    <xf numFmtId="0" fontId="39" fillId="20" borderId="13" xfId="0" applyFont="1" applyFill="1" applyBorder="1" applyAlignment="1">
      <alignment horizontal="center" wrapText="1"/>
    </xf>
    <xf numFmtId="0" fontId="39" fillId="20" borderId="14" xfId="0" applyFont="1" applyFill="1" applyBorder="1" applyAlignment="1">
      <alignment horizontal="center" wrapText="1"/>
    </xf>
    <xf numFmtId="4" fontId="39" fillId="20" borderId="11" xfId="0" applyNumberFormat="1" applyFont="1" applyFill="1" applyBorder="1" applyAlignment="1">
      <alignment horizontal="right"/>
    </xf>
    <xf numFmtId="0" fontId="37" fillId="0" borderId="0" xfId="0" applyFont="1" applyAlignment="1">
      <alignment vertical="top"/>
    </xf>
    <xf numFmtId="0" fontId="39" fillId="20" borderId="15" xfId="0" applyFont="1" applyFill="1" applyBorder="1" applyAlignment="1">
      <alignment horizontal="center" wrapText="1"/>
    </xf>
    <xf numFmtId="0" fontId="39" fillId="20" borderId="0" xfId="0" applyFont="1" applyFill="1" applyBorder="1" applyAlignment="1">
      <alignment horizontal="center" wrapText="1"/>
    </xf>
    <xf numFmtId="0" fontId="39" fillId="20" borderId="16" xfId="0" applyFont="1" applyFill="1" applyBorder="1" applyAlignment="1">
      <alignment horizontal="center" wrapText="1"/>
    </xf>
    <xf numFmtId="0" fontId="0" fillId="0" borderId="0" xfId="0" applyAlignment="1">
      <alignment horizontal="center"/>
    </xf>
    <xf numFmtId="0" fontId="3" fillId="0" borderId="0" xfId="0" applyFont="1" applyFill="1" applyAlignment="1">
      <alignment horizontal="center"/>
    </xf>
    <xf numFmtId="0" fontId="3" fillId="0" borderId="0" xfId="0" applyFont="1" applyAlignment="1">
      <alignment horizontal="center" wrapText="1"/>
    </xf>
    <xf numFmtId="0" fontId="3" fillId="0" borderId="0" xfId="0" applyFont="1" applyBorder="1" applyAlignment="1">
      <alignment horizontal="center"/>
    </xf>
    <xf numFmtId="0" fontId="0" fillId="0" borderId="10" xfId="0" applyBorder="1" applyAlignment="1">
      <alignment horizontal="center"/>
    </xf>
    <xf numFmtId="2" fontId="0" fillId="0" borderId="10" xfId="0" applyNumberFormat="1" applyBorder="1" applyAlignment="1">
      <alignment horizontal="center"/>
    </xf>
    <xf numFmtId="0" fontId="28" fillId="0" borderId="0" xfId="0" applyFont="1" applyAlignment="1" applyProtection="1">
      <alignment/>
      <protection/>
    </xf>
    <xf numFmtId="0" fontId="5" fillId="0" borderId="0" xfId="0" applyFont="1" applyAlignment="1" applyProtection="1">
      <alignment/>
      <protection/>
    </xf>
    <xf numFmtId="0" fontId="39" fillId="20" borderId="10" xfId="0" applyFont="1" applyFill="1" applyBorder="1" applyAlignment="1" applyProtection="1">
      <alignment horizontal="center" wrapText="1"/>
      <protection/>
    </xf>
    <xf numFmtId="0" fontId="12" fillId="0" borderId="0" xfId="55" applyFont="1" applyAlignment="1" applyProtection="1">
      <alignment vertical="center"/>
      <protection/>
    </xf>
    <xf numFmtId="0" fontId="22" fillId="0" borderId="0" xfId="0" applyFont="1" applyAlignment="1" applyProtection="1">
      <alignment horizontal="right"/>
      <protection/>
    </xf>
    <xf numFmtId="0" fontId="39" fillId="20" borderId="13" xfId="0" applyFont="1" applyFill="1" applyBorder="1" applyAlignment="1" applyProtection="1">
      <alignment horizontal="center" wrapText="1"/>
      <protection/>
    </xf>
    <xf numFmtId="0" fontId="39" fillId="20" borderId="14" xfId="0" applyFont="1" applyFill="1" applyBorder="1" applyAlignment="1" applyProtection="1">
      <alignment horizontal="center" wrapText="1"/>
      <protection/>
    </xf>
    <xf numFmtId="0" fontId="22" fillId="0" borderId="0" xfId="0" applyFont="1" applyBorder="1" applyAlignment="1" applyProtection="1">
      <alignment/>
      <protection/>
    </xf>
    <xf numFmtId="0" fontId="48" fillId="0" borderId="0" xfId="0" applyFont="1" applyAlignment="1">
      <alignment/>
    </xf>
    <xf numFmtId="0" fontId="24" fillId="0" borderId="0" xfId="0" applyFont="1" applyAlignment="1">
      <alignment horizontal="center"/>
    </xf>
    <xf numFmtId="0" fontId="50" fillId="0" borderId="0" xfId="0" applyFont="1" applyAlignment="1">
      <alignment vertical="top"/>
    </xf>
    <xf numFmtId="0" fontId="23" fillId="0" borderId="0" xfId="0"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horizontal="right"/>
      <protection/>
    </xf>
    <xf numFmtId="14" fontId="23" fillId="0" borderId="0" xfId="0" applyNumberFormat="1" applyFont="1" applyAlignment="1" applyProtection="1">
      <alignment horizontal="left"/>
      <protection/>
    </xf>
    <xf numFmtId="0" fontId="23" fillId="0" borderId="0" xfId="0" applyFont="1" applyAlignment="1">
      <alignment/>
    </xf>
    <xf numFmtId="0" fontId="23" fillId="0" borderId="0" xfId="0" applyFont="1" applyAlignment="1" applyProtection="1">
      <alignment horizontal="left"/>
      <protection/>
    </xf>
    <xf numFmtId="0" fontId="22" fillId="0" borderId="0" xfId="0" applyFont="1" applyAlignment="1">
      <alignment/>
    </xf>
    <xf numFmtId="0" fontId="28" fillId="0" borderId="0" xfId="0" applyFont="1" applyAlignment="1" applyProtection="1">
      <alignment vertical="top"/>
      <protection/>
    </xf>
    <xf numFmtId="0" fontId="3" fillId="0" borderId="10" xfId="0" applyFont="1" applyBorder="1" applyAlignment="1">
      <alignment/>
    </xf>
    <xf numFmtId="0" fontId="0" fillId="0" borderId="10" xfId="0" applyBorder="1" applyAlignment="1">
      <alignment/>
    </xf>
    <xf numFmtId="0" fontId="3" fillId="0" borderId="10" xfId="0" applyFont="1" applyBorder="1" applyAlignment="1">
      <alignment horizontal="center"/>
    </xf>
    <xf numFmtId="0" fontId="23" fillId="0" borderId="0" xfId="0" applyFont="1" applyAlignment="1" applyProtection="1">
      <alignment horizontal="center"/>
      <protection/>
    </xf>
    <xf numFmtId="0" fontId="24" fillId="25" borderId="0" xfId="0" applyFont="1" applyFill="1" applyBorder="1" applyAlignment="1" applyProtection="1">
      <alignment/>
      <protection/>
    </xf>
    <xf numFmtId="4" fontId="25" fillId="25" borderId="2" xfId="0" applyNumberFormat="1" applyFont="1" applyFill="1" applyBorder="1" applyAlignment="1">
      <alignment horizontal="right"/>
    </xf>
    <xf numFmtId="0" fontId="24" fillId="25" borderId="0" xfId="0" applyFont="1" applyFill="1" applyBorder="1" applyAlignment="1" applyProtection="1">
      <alignment horizontal="center"/>
      <protection/>
    </xf>
    <xf numFmtId="0" fontId="24" fillId="25" borderId="17" xfId="0" applyFont="1" applyFill="1" applyBorder="1" applyAlignment="1" applyProtection="1">
      <alignment horizontal="center"/>
      <protection locked="0"/>
    </xf>
    <xf numFmtId="192" fontId="24" fillId="25" borderId="17" xfId="0" applyNumberFormat="1" applyFont="1" applyFill="1" applyBorder="1" applyAlignment="1" applyProtection="1">
      <alignment horizontal="center"/>
      <protection locked="0"/>
    </xf>
    <xf numFmtId="0" fontId="24" fillId="25" borderId="18" xfId="0" applyFont="1" applyFill="1" applyBorder="1" applyAlignment="1" applyProtection="1">
      <alignment horizontal="center"/>
      <protection/>
    </xf>
    <xf numFmtId="49" fontId="0" fillId="25" borderId="0" xfId="0" applyNumberFormat="1" applyFill="1" applyBorder="1" applyAlignment="1" applyProtection="1">
      <alignment horizontal="center"/>
      <protection/>
    </xf>
    <xf numFmtId="2" fontId="24" fillId="25" borderId="2" xfId="0" applyNumberFormat="1" applyFont="1" applyFill="1" applyBorder="1" applyAlignment="1" applyProtection="1">
      <alignment horizontal="center"/>
      <protection/>
    </xf>
    <xf numFmtId="0" fontId="21" fillId="0" borderId="0" xfId="0" applyFont="1" applyAlignment="1">
      <alignment horizontal="right"/>
    </xf>
    <xf numFmtId="0" fontId="21" fillId="0" borderId="0" xfId="0" applyFont="1" applyFill="1" applyAlignment="1">
      <alignment horizontal="right" vertical="top"/>
    </xf>
    <xf numFmtId="0" fontId="21" fillId="0" borderId="0" xfId="0" applyFont="1" applyAlignment="1" applyProtection="1">
      <alignment horizontal="right"/>
      <protection/>
    </xf>
    <xf numFmtId="0" fontId="21" fillId="25" borderId="19" xfId="0" applyFont="1" applyFill="1" applyBorder="1" applyAlignment="1">
      <alignment/>
    </xf>
    <xf numFmtId="0" fontId="21" fillId="25" borderId="20" xfId="0" applyFont="1" applyFill="1" applyBorder="1" applyAlignment="1">
      <alignment/>
    </xf>
    <xf numFmtId="0" fontId="21" fillId="25" borderId="0" xfId="0" applyFont="1" applyFill="1" applyBorder="1" applyAlignment="1">
      <alignment/>
    </xf>
    <xf numFmtId="0" fontId="21" fillId="25" borderId="19" xfId="0" applyFont="1" applyFill="1" applyBorder="1" applyAlignment="1">
      <alignment horizontal="right"/>
    </xf>
    <xf numFmtId="0" fontId="23" fillId="25" borderId="21" xfId="0" applyFont="1" applyFill="1" applyBorder="1" applyAlignment="1" applyProtection="1">
      <alignment/>
      <protection/>
    </xf>
    <xf numFmtId="0" fontId="23" fillId="25" borderId="19" xfId="0" applyFont="1" applyFill="1" applyBorder="1" applyAlignment="1">
      <alignment/>
    </xf>
    <xf numFmtId="0" fontId="23" fillId="25" borderId="20" xfId="0" applyFont="1" applyFill="1" applyBorder="1" applyAlignment="1">
      <alignment/>
    </xf>
    <xf numFmtId="0" fontId="23" fillId="25" borderId="0" xfId="0" applyFont="1" applyFill="1" applyBorder="1" applyAlignment="1">
      <alignment/>
    </xf>
    <xf numFmtId="0" fontId="23" fillId="25" borderId="19" xfId="0" applyFont="1" applyFill="1" applyBorder="1" applyAlignment="1">
      <alignment horizontal="right"/>
    </xf>
    <xf numFmtId="0" fontId="0" fillId="0" borderId="22" xfId="0" applyBorder="1" applyAlignment="1">
      <alignment horizontal="center"/>
    </xf>
    <xf numFmtId="0" fontId="21" fillId="25" borderId="23" xfId="0" applyFont="1" applyFill="1" applyBorder="1" applyAlignment="1">
      <alignment/>
    </xf>
    <xf numFmtId="4" fontId="23" fillId="25" borderId="10" xfId="0" applyNumberFormat="1" applyFont="1" applyFill="1" applyBorder="1" applyAlignment="1">
      <alignment/>
    </xf>
    <xf numFmtId="0" fontId="0" fillId="0" borderId="0" xfId="0" applyFill="1" applyAlignment="1">
      <alignment horizontal="center"/>
    </xf>
    <xf numFmtId="0" fontId="0" fillId="25" borderId="24" xfId="0" applyFont="1" applyFill="1" applyBorder="1" applyAlignment="1" applyProtection="1">
      <alignment/>
      <protection/>
    </xf>
    <xf numFmtId="14" fontId="23" fillId="26" borderId="25" xfId="0" applyNumberFormat="1" applyFont="1" applyFill="1" applyBorder="1" applyAlignment="1" applyProtection="1">
      <alignment horizontal="left"/>
      <protection/>
    </xf>
    <xf numFmtId="0" fontId="23" fillId="26" borderId="25" xfId="0" applyFont="1" applyFill="1" applyBorder="1" applyAlignment="1" applyProtection="1">
      <alignment/>
      <protection/>
    </xf>
    <xf numFmtId="0" fontId="23" fillId="26" borderId="25" xfId="0" applyFont="1" applyFill="1" applyBorder="1" applyAlignment="1" applyProtection="1">
      <alignment horizontal="right"/>
      <protection/>
    </xf>
    <xf numFmtId="0" fontId="0" fillId="26" borderId="25" xfId="0" applyFill="1" applyBorder="1" applyAlignment="1">
      <alignment/>
    </xf>
    <xf numFmtId="0" fontId="39" fillId="0" borderId="0" xfId="0" applyFont="1" applyAlignment="1" applyProtection="1">
      <alignment vertical="top"/>
      <protection/>
    </xf>
    <xf numFmtId="0" fontId="3" fillId="22" borderId="25" xfId="0" applyFont="1" applyFill="1" applyBorder="1" applyAlignment="1">
      <alignment/>
    </xf>
    <xf numFmtId="0" fontId="0" fillId="22" borderId="25" xfId="0" applyFill="1" applyBorder="1" applyAlignment="1">
      <alignment/>
    </xf>
    <xf numFmtId="0" fontId="0" fillId="22" borderId="25" xfId="0" applyFill="1" applyBorder="1" applyAlignment="1" applyProtection="1">
      <alignment/>
      <protection/>
    </xf>
    <xf numFmtId="0" fontId="3" fillId="26" borderId="25" xfId="0" applyFont="1" applyFill="1" applyBorder="1" applyAlignment="1" applyProtection="1">
      <alignment/>
      <protection/>
    </xf>
    <xf numFmtId="0" fontId="3" fillId="26" borderId="25" xfId="0" applyFont="1" applyFill="1" applyBorder="1" applyAlignment="1">
      <alignment/>
    </xf>
    <xf numFmtId="4" fontId="3" fillId="26" borderId="25" xfId="0" applyNumberFormat="1" applyFont="1" applyFill="1" applyBorder="1" applyAlignment="1">
      <alignment/>
    </xf>
    <xf numFmtId="0" fontId="3" fillId="22" borderId="25" xfId="0" applyFont="1" applyFill="1" applyBorder="1" applyAlignment="1" applyProtection="1">
      <alignment/>
      <protection/>
    </xf>
    <xf numFmtId="0" fontId="0" fillId="22" borderId="25" xfId="0" applyFill="1" applyBorder="1" applyAlignment="1">
      <alignment horizontal="center"/>
    </xf>
    <xf numFmtId="0" fontId="3" fillId="22" borderId="25" xfId="0" applyFont="1" applyFill="1" applyBorder="1" applyAlignment="1">
      <alignment horizontal="center"/>
    </xf>
    <xf numFmtId="4" fontId="3" fillId="22" borderId="25" xfId="0" applyNumberFormat="1" applyFont="1" applyFill="1" applyBorder="1" applyAlignment="1">
      <alignment horizontal="right"/>
    </xf>
    <xf numFmtId="4" fontId="3" fillId="22" borderId="25" xfId="0" applyNumberFormat="1" applyFont="1" applyFill="1" applyBorder="1" applyAlignment="1">
      <alignment/>
    </xf>
    <xf numFmtId="4" fontId="21" fillId="0" borderId="17" xfId="0" applyNumberFormat="1" applyFont="1" applyBorder="1" applyAlignment="1" applyProtection="1">
      <alignment/>
      <protection locked="0"/>
    </xf>
    <xf numFmtId="0" fontId="0" fillId="0" borderId="0" xfId="0" applyAlignment="1">
      <alignment/>
    </xf>
    <xf numFmtId="0" fontId="0" fillId="0" borderId="0" xfId="0" applyFont="1" applyAlignment="1">
      <alignment/>
    </xf>
    <xf numFmtId="207" fontId="0" fillId="0" borderId="0" xfId="0" applyNumberFormat="1" applyBorder="1" applyAlignment="1">
      <alignment horizontal="center"/>
    </xf>
    <xf numFmtId="0" fontId="24" fillId="25" borderId="26" xfId="0" applyFont="1" applyFill="1" applyBorder="1" applyAlignment="1" applyProtection="1">
      <alignment/>
      <protection/>
    </xf>
    <xf numFmtId="0" fontId="24" fillId="25" borderId="24" xfId="0" applyFont="1" applyFill="1" applyBorder="1" applyAlignment="1" applyProtection="1">
      <alignment/>
      <protection/>
    </xf>
    <xf numFmtId="0" fontId="22" fillId="25" borderId="24" xfId="0" applyFont="1" applyFill="1" applyBorder="1" applyAlignment="1" applyProtection="1">
      <alignment/>
      <protection/>
    </xf>
    <xf numFmtId="0" fontId="23" fillId="25" borderId="0" xfId="0" applyFont="1" applyFill="1" applyBorder="1" applyAlignment="1" applyProtection="1">
      <alignment/>
      <protection/>
    </xf>
    <xf numFmtId="0" fontId="24" fillId="25" borderId="0" xfId="0" applyFont="1" applyFill="1" applyBorder="1" applyAlignment="1" applyProtection="1">
      <alignment/>
      <protection/>
    </xf>
    <xf numFmtId="0" fontId="24" fillId="25" borderId="27" xfId="0" applyFont="1" applyFill="1" applyBorder="1" applyAlignment="1" applyProtection="1">
      <alignment/>
      <protection/>
    </xf>
    <xf numFmtId="0" fontId="22" fillId="25" borderId="28" xfId="0" applyFont="1" applyFill="1" applyBorder="1" applyAlignment="1">
      <alignment horizontal="right"/>
    </xf>
    <xf numFmtId="0" fontId="21" fillId="25" borderId="26" xfId="0" applyFont="1" applyFill="1" applyBorder="1" applyAlignment="1" applyProtection="1">
      <alignment/>
      <protection/>
    </xf>
    <xf numFmtId="0" fontId="21" fillId="25" borderId="24" xfId="0" applyFont="1" applyFill="1" applyBorder="1" applyAlignment="1" applyProtection="1">
      <alignment/>
      <protection/>
    </xf>
    <xf numFmtId="0" fontId="22" fillId="25" borderId="24" xfId="0" applyFont="1" applyFill="1" applyBorder="1" applyAlignment="1">
      <alignment horizontal="right"/>
    </xf>
    <xf numFmtId="0" fontId="0" fillId="25" borderId="26" xfId="0" applyFont="1" applyFill="1" applyBorder="1" applyAlignment="1" applyProtection="1">
      <alignment/>
      <protection/>
    </xf>
    <xf numFmtId="0" fontId="23" fillId="25" borderId="0" xfId="0" applyFont="1" applyFill="1" applyBorder="1" applyAlignment="1" applyProtection="1">
      <alignment/>
      <protection/>
    </xf>
    <xf numFmtId="0" fontId="21" fillId="25" borderId="0" xfId="0" applyFont="1" applyFill="1" applyBorder="1" applyAlignment="1" applyProtection="1">
      <alignment/>
      <protection/>
    </xf>
    <xf numFmtId="0" fontId="21" fillId="25" borderId="27" xfId="0" applyFont="1" applyFill="1" applyBorder="1" applyAlignment="1" applyProtection="1">
      <alignment/>
      <protection/>
    </xf>
    <xf numFmtId="0" fontId="0" fillId="25" borderId="0" xfId="0" applyFont="1" applyFill="1" applyBorder="1" applyAlignment="1" applyProtection="1">
      <alignment/>
      <protection/>
    </xf>
    <xf numFmtId="0" fontId="0" fillId="25" borderId="27" xfId="0" applyFont="1" applyFill="1" applyBorder="1" applyAlignment="1" applyProtection="1">
      <alignment/>
      <protection/>
    </xf>
    <xf numFmtId="0" fontId="24" fillId="25" borderId="24" xfId="0" applyFont="1" applyFill="1" applyBorder="1" applyAlignment="1">
      <alignment horizontal="right"/>
    </xf>
    <xf numFmtId="0" fontId="21" fillId="20" borderId="24" xfId="0" applyFont="1" applyFill="1" applyBorder="1" applyAlignment="1">
      <alignment/>
    </xf>
    <xf numFmtId="4" fontId="22" fillId="0" borderId="29" xfId="0" applyNumberFormat="1" applyFont="1" applyBorder="1" applyAlignment="1" applyProtection="1">
      <alignment/>
      <protection/>
    </xf>
    <xf numFmtId="4" fontId="21" fillId="0" borderId="29" xfId="0" applyNumberFormat="1" applyFont="1" applyFill="1" applyBorder="1" applyAlignment="1" applyProtection="1">
      <alignment/>
      <protection/>
    </xf>
    <xf numFmtId="4" fontId="21" fillId="0" borderId="30" xfId="0" applyNumberFormat="1" applyFont="1" applyFill="1" applyBorder="1" applyAlignment="1" applyProtection="1">
      <alignment/>
      <protection locked="0"/>
    </xf>
    <xf numFmtId="0" fontId="21" fillId="20" borderId="31" xfId="0" applyFont="1" applyFill="1" applyBorder="1" applyAlignment="1" applyProtection="1">
      <alignment/>
      <protection/>
    </xf>
    <xf numFmtId="0" fontId="21" fillId="20" borderId="32" xfId="0" applyFont="1" applyFill="1" applyBorder="1" applyAlignment="1" applyProtection="1">
      <alignment/>
      <protection/>
    </xf>
    <xf numFmtId="0" fontId="21" fillId="20" borderId="32" xfId="0" applyFont="1" applyFill="1" applyBorder="1" applyAlignment="1">
      <alignment/>
    </xf>
    <xf numFmtId="0" fontId="21" fillId="20" borderId="33" xfId="0" applyFont="1" applyFill="1" applyBorder="1" applyAlignment="1">
      <alignment/>
    </xf>
    <xf numFmtId="0" fontId="21" fillId="25" borderId="29" xfId="0" applyFont="1" applyFill="1" applyBorder="1" applyAlignment="1">
      <alignment horizontal="right"/>
    </xf>
    <xf numFmtId="0" fontId="21" fillId="25" borderId="31" xfId="0" applyFont="1" applyFill="1" applyBorder="1" applyAlignment="1">
      <alignment horizontal="right"/>
    </xf>
    <xf numFmtId="4" fontId="23" fillId="0" borderId="11" xfId="0" applyNumberFormat="1" applyFont="1" applyFill="1" applyBorder="1" applyAlignment="1">
      <alignment/>
    </xf>
    <xf numFmtId="0" fontId="22" fillId="0" borderId="30" xfId="0" applyFont="1" applyBorder="1" applyAlignment="1" applyProtection="1">
      <alignment/>
      <protection/>
    </xf>
    <xf numFmtId="0" fontId="22" fillId="0" borderId="30" xfId="0" applyFont="1" applyBorder="1" applyAlignment="1">
      <alignment/>
    </xf>
    <xf numFmtId="4" fontId="22" fillId="0" borderId="30" xfId="0" applyNumberFormat="1" applyFont="1" applyBorder="1" applyAlignment="1" applyProtection="1">
      <alignment/>
      <protection locked="0"/>
    </xf>
    <xf numFmtId="0" fontId="21" fillId="0" borderId="30" xfId="0" applyFont="1" applyFill="1" applyBorder="1" applyAlignment="1" applyProtection="1">
      <alignment/>
      <protection/>
    </xf>
    <xf numFmtId="0" fontId="21" fillId="0" borderId="30" xfId="0" applyFont="1" applyFill="1" applyBorder="1" applyAlignment="1" applyProtection="1">
      <alignment/>
      <protection locked="0"/>
    </xf>
    <xf numFmtId="0" fontId="21" fillId="0" borderId="30" xfId="0" applyFont="1" applyFill="1" applyBorder="1" applyAlignment="1" applyProtection="1">
      <alignment horizontal="right"/>
      <protection locked="0"/>
    </xf>
    <xf numFmtId="0" fontId="22" fillId="0" borderId="30" xfId="0" applyFont="1" applyBorder="1" applyAlignment="1" applyProtection="1">
      <alignment/>
      <protection locked="0"/>
    </xf>
    <xf numFmtId="0" fontId="21" fillId="0" borderId="30" xfId="0" applyFont="1" applyFill="1" applyBorder="1" applyAlignment="1">
      <alignment/>
    </xf>
    <xf numFmtId="0" fontId="21" fillId="0" borderId="30" xfId="0" applyFont="1" applyFill="1" applyBorder="1" applyAlignment="1">
      <alignment horizontal="right"/>
    </xf>
    <xf numFmtId="4" fontId="21" fillId="0" borderId="17" xfId="0" applyNumberFormat="1" applyFont="1" applyFill="1" applyBorder="1" applyAlignment="1" applyProtection="1">
      <alignment/>
      <protection locked="0"/>
    </xf>
    <xf numFmtId="0" fontId="22" fillId="0" borderId="34" xfId="0" applyFont="1" applyBorder="1" applyAlignment="1" applyProtection="1">
      <alignment/>
      <protection/>
    </xf>
    <xf numFmtId="0" fontId="22" fillId="0" borderId="35" xfId="0" applyFont="1" applyBorder="1" applyAlignment="1" applyProtection="1">
      <alignment/>
      <protection locked="0"/>
    </xf>
    <xf numFmtId="4" fontId="22" fillId="0" borderId="17" xfId="0" applyNumberFormat="1" applyFont="1" applyBorder="1" applyAlignment="1" applyProtection="1">
      <alignment/>
      <protection locked="0"/>
    </xf>
    <xf numFmtId="0" fontId="22" fillId="26" borderId="25" xfId="0" applyFont="1" applyFill="1" applyBorder="1" applyAlignment="1">
      <alignment/>
    </xf>
    <xf numFmtId="0" fontId="22" fillId="0" borderId="0" xfId="0" applyFont="1" applyBorder="1" applyAlignment="1" applyProtection="1">
      <alignment/>
      <protection locked="0"/>
    </xf>
    <xf numFmtId="4" fontId="22" fillId="0" borderId="0" xfId="0" applyNumberFormat="1" applyFont="1" applyBorder="1" applyAlignment="1" applyProtection="1">
      <alignment/>
      <protection locked="0"/>
    </xf>
    <xf numFmtId="0" fontId="22" fillId="25" borderId="24" xfId="0" applyFont="1" applyFill="1" applyBorder="1" applyAlignment="1">
      <alignment/>
    </xf>
    <xf numFmtId="4" fontId="21" fillId="0" borderId="36" xfId="0" applyNumberFormat="1" applyFont="1" applyFill="1" applyBorder="1" applyAlignment="1">
      <alignment/>
    </xf>
    <xf numFmtId="4" fontId="24" fillId="25" borderId="37" xfId="0" applyNumberFormat="1" applyFont="1" applyFill="1" applyBorder="1" applyAlignment="1">
      <alignment/>
    </xf>
    <xf numFmtId="0" fontId="22" fillId="25" borderId="32" xfId="0" applyFont="1" applyFill="1" applyBorder="1" applyAlignment="1" applyProtection="1">
      <alignment/>
      <protection/>
    </xf>
    <xf numFmtId="0" fontId="22" fillId="25" borderId="33" xfId="0" applyFont="1" applyFill="1" applyBorder="1" applyAlignment="1" applyProtection="1">
      <alignment/>
      <protection/>
    </xf>
    <xf numFmtId="0" fontId="21" fillId="25" borderId="38" xfId="0" applyFont="1" applyFill="1" applyBorder="1" applyAlignment="1" applyProtection="1">
      <alignment/>
      <protection/>
    </xf>
    <xf numFmtId="0" fontId="21" fillId="25" borderId="39" xfId="0" applyFont="1" applyFill="1" applyBorder="1" applyAlignment="1" applyProtection="1">
      <alignment/>
      <protection/>
    </xf>
    <xf numFmtId="0" fontId="23" fillId="25" borderId="39" xfId="0" applyFont="1" applyFill="1" applyBorder="1" applyAlignment="1" applyProtection="1">
      <alignment/>
      <protection/>
    </xf>
    <xf numFmtId="0" fontId="25" fillId="25" borderId="40" xfId="0" applyFont="1" applyFill="1" applyBorder="1" applyAlignment="1" applyProtection="1">
      <alignment horizontal="right"/>
      <protection/>
    </xf>
    <xf numFmtId="0" fontId="21" fillId="25" borderId="26" xfId="0" applyFont="1" applyFill="1" applyBorder="1" applyAlignment="1" applyProtection="1">
      <alignment horizontal="right"/>
      <protection/>
    </xf>
    <xf numFmtId="0" fontId="21" fillId="25" borderId="24" xfId="0" applyFont="1" applyFill="1" applyBorder="1" applyAlignment="1" applyProtection="1">
      <alignment/>
      <protection/>
    </xf>
    <xf numFmtId="0" fontId="21" fillId="25" borderId="24" xfId="0" applyFont="1" applyFill="1" applyBorder="1" applyAlignment="1" applyProtection="1">
      <alignment horizontal="right"/>
      <protection/>
    </xf>
    <xf numFmtId="0" fontId="21" fillId="25" borderId="41" xfId="0" applyFont="1" applyFill="1" applyBorder="1" applyAlignment="1" applyProtection="1">
      <alignment horizontal="right"/>
      <protection/>
    </xf>
    <xf numFmtId="0" fontId="21" fillId="25" borderId="42" xfId="0" applyFont="1" applyFill="1" applyBorder="1" applyAlignment="1" applyProtection="1">
      <alignment/>
      <protection/>
    </xf>
    <xf numFmtId="0" fontId="21" fillId="25" borderId="42" xfId="0" applyFont="1" applyFill="1" applyBorder="1" applyAlignment="1" applyProtection="1">
      <alignment horizontal="right"/>
      <protection/>
    </xf>
    <xf numFmtId="0" fontId="23" fillId="20" borderId="26" xfId="0" applyFont="1" applyFill="1" applyBorder="1" applyAlignment="1">
      <alignment/>
    </xf>
    <xf numFmtId="4" fontId="21" fillId="20" borderId="43" xfId="0" applyNumberFormat="1" applyFont="1" applyFill="1" applyBorder="1" applyAlignment="1">
      <alignment/>
    </xf>
    <xf numFmtId="4" fontId="21" fillId="20" borderId="24" xfId="0" applyNumberFormat="1" applyFont="1" applyFill="1" applyBorder="1" applyAlignment="1">
      <alignment/>
    </xf>
    <xf numFmtId="0" fontId="23" fillId="20" borderId="15" xfId="0" applyFont="1" applyFill="1" applyBorder="1" applyAlignment="1">
      <alignment/>
    </xf>
    <xf numFmtId="0" fontId="23" fillId="20" borderId="0" xfId="0" applyFont="1" applyFill="1" applyBorder="1" applyAlignment="1">
      <alignment/>
    </xf>
    <xf numFmtId="0" fontId="23" fillId="20" borderId="27" xfId="0" applyFont="1" applyFill="1" applyBorder="1" applyAlignment="1">
      <alignment/>
    </xf>
    <xf numFmtId="0" fontId="39" fillId="20" borderId="36" xfId="0" applyFont="1" applyFill="1" applyBorder="1" applyAlignment="1">
      <alignment horizontal="center"/>
    </xf>
    <xf numFmtId="0" fontId="25" fillId="25" borderId="26" xfId="0" applyFont="1" applyFill="1" applyBorder="1" applyAlignment="1">
      <alignment/>
    </xf>
    <xf numFmtId="0" fontId="21" fillId="25" borderId="24" xfId="0" applyFont="1" applyFill="1" applyBorder="1" applyAlignment="1">
      <alignment/>
    </xf>
    <xf numFmtId="0" fontId="21" fillId="25" borderId="44" xfId="0" applyFont="1" applyFill="1" applyBorder="1" applyAlignment="1">
      <alignment horizontal="right"/>
    </xf>
    <xf numFmtId="0" fontId="25" fillId="0" borderId="0" xfId="0" applyFont="1" applyAlignment="1">
      <alignment vertical="top"/>
    </xf>
    <xf numFmtId="0" fontId="23" fillId="20" borderId="24" xfId="0" applyFont="1" applyFill="1" applyBorder="1" applyAlignment="1">
      <alignment/>
    </xf>
    <xf numFmtId="0" fontId="39" fillId="20" borderId="24" xfId="0" applyFont="1" applyFill="1" applyBorder="1" applyAlignment="1">
      <alignment horizontal="center"/>
    </xf>
    <xf numFmtId="0" fontId="21" fillId="22" borderId="24" xfId="0" applyFont="1" applyFill="1" applyBorder="1" applyAlignment="1">
      <alignment/>
    </xf>
    <xf numFmtId="0" fontId="25" fillId="22" borderId="26" xfId="0" applyFont="1" applyFill="1" applyBorder="1" applyAlignment="1">
      <alignment/>
    </xf>
    <xf numFmtId="0" fontId="42" fillId="25" borderId="24" xfId="0" applyFont="1" applyFill="1" applyBorder="1" applyAlignment="1">
      <alignment horizontal="right"/>
    </xf>
    <xf numFmtId="0" fontId="25" fillId="25" borderId="26" xfId="0" applyFont="1" applyFill="1" applyBorder="1" applyAlignment="1">
      <alignment vertical="center"/>
    </xf>
    <xf numFmtId="0" fontId="55" fillId="22" borderId="44" xfId="0" applyFont="1" applyFill="1" applyBorder="1" applyAlignment="1">
      <alignment horizontal="right"/>
    </xf>
    <xf numFmtId="0" fontId="22" fillId="0" borderId="0" xfId="0" applyFont="1" applyAlignment="1">
      <alignment vertical="top"/>
    </xf>
    <xf numFmtId="0" fontId="0" fillId="0" borderId="0" xfId="0" applyAlignment="1">
      <alignment vertical="center"/>
    </xf>
    <xf numFmtId="0" fontId="32" fillId="0" borderId="0" xfId="0" applyFont="1" applyBorder="1" applyAlignment="1">
      <alignment vertical="center"/>
    </xf>
    <xf numFmtId="0" fontId="32" fillId="0" borderId="0" xfId="0" applyFont="1" applyAlignment="1">
      <alignment/>
    </xf>
    <xf numFmtId="0" fontId="0" fillId="0" borderId="0" xfId="0" applyAlignment="1">
      <alignment vertical="top"/>
    </xf>
    <xf numFmtId="0" fontId="22" fillId="0" borderId="0" xfId="0" applyFont="1" applyAlignment="1">
      <alignment horizontal="left" vertical="top"/>
    </xf>
    <xf numFmtId="0" fontId="0" fillId="22" borderId="25" xfId="0" applyFill="1" applyBorder="1" applyAlignment="1">
      <alignment vertical="top"/>
    </xf>
    <xf numFmtId="0" fontId="37" fillId="0" borderId="0" xfId="0" applyFont="1" applyAlignment="1">
      <alignment/>
    </xf>
    <xf numFmtId="0" fontId="24" fillId="22" borderId="0" xfId="0" applyFont="1" applyFill="1" applyAlignment="1">
      <alignment/>
    </xf>
    <xf numFmtId="0" fontId="22" fillId="22" borderId="0" xfId="0" applyFont="1" applyFill="1" applyAlignment="1">
      <alignment/>
    </xf>
    <xf numFmtId="0" fontId="49" fillId="0" borderId="0" xfId="0" applyFont="1" applyAlignment="1">
      <alignment/>
    </xf>
    <xf numFmtId="0" fontId="32" fillId="0" borderId="0" xfId="0" applyFont="1" applyAlignment="1">
      <alignment vertical="top"/>
    </xf>
    <xf numFmtId="0" fontId="22" fillId="0" borderId="0" xfId="0" applyFont="1" applyFill="1" applyAlignment="1">
      <alignment/>
    </xf>
    <xf numFmtId="0" fontId="43" fillId="0" borderId="0" xfId="0" applyFont="1" applyAlignment="1">
      <alignment vertical="top"/>
    </xf>
    <xf numFmtId="0" fontId="31" fillId="0" borderId="0" xfId="0" applyFont="1" applyAlignment="1">
      <alignment vertical="top"/>
    </xf>
    <xf numFmtId="0" fontId="49" fillId="0" borderId="0" xfId="0" applyFont="1" applyAlignment="1">
      <alignment vertical="top"/>
    </xf>
    <xf numFmtId="0" fontId="25" fillId="0" borderId="0" xfId="0" applyFont="1" applyAlignment="1">
      <alignment/>
    </xf>
    <xf numFmtId="0" fontId="22" fillId="0" borderId="0" xfId="0" applyFont="1" applyAlignment="1">
      <alignment horizontal="left"/>
    </xf>
    <xf numFmtId="0" fontId="45" fillId="22" borderId="0" xfId="0" applyFont="1" applyFill="1" applyAlignment="1">
      <alignment/>
    </xf>
    <xf numFmtId="0" fontId="33" fillId="0" borderId="0" xfId="0" applyFont="1" applyAlignment="1">
      <alignment/>
    </xf>
    <xf numFmtId="0" fontId="39" fillId="20" borderId="10" xfId="55" applyFont="1" applyFill="1" applyBorder="1" applyAlignment="1" applyProtection="1">
      <alignment horizontal="center" vertical="center" textRotation="90" wrapText="1"/>
      <protection/>
    </xf>
    <xf numFmtId="0" fontId="28" fillId="0" borderId="0" xfId="0" applyFont="1" applyAlignment="1" applyProtection="1">
      <alignment/>
      <protection/>
    </xf>
    <xf numFmtId="0" fontId="22" fillId="0" borderId="0" xfId="0" applyFont="1" applyFill="1" applyAlignment="1" applyProtection="1">
      <alignment/>
      <protection/>
    </xf>
    <xf numFmtId="0" fontId="22" fillId="22" borderId="25" xfId="0" applyFont="1" applyFill="1" applyBorder="1" applyAlignment="1" applyProtection="1">
      <alignment/>
      <protection/>
    </xf>
    <xf numFmtId="0" fontId="0" fillId="0" borderId="0" xfId="0" applyFill="1" applyBorder="1" applyAlignment="1" applyProtection="1">
      <alignment/>
      <protection/>
    </xf>
    <xf numFmtId="49" fontId="39" fillId="20" borderId="10" xfId="55" applyNumberFormat="1" applyFont="1" applyFill="1" applyBorder="1" applyAlignment="1" applyProtection="1">
      <alignment horizontal="center" vertical="center"/>
      <protection/>
    </xf>
    <xf numFmtId="0" fontId="22" fillId="22" borderId="0" xfId="0" applyFont="1" applyFill="1" applyAlignment="1">
      <alignment vertical="top"/>
    </xf>
    <xf numFmtId="14" fontId="24" fillId="25" borderId="17" xfId="0" applyNumberFormat="1" applyFont="1" applyFill="1" applyBorder="1" applyAlignment="1" applyProtection="1">
      <alignment horizontal="center"/>
      <protection locked="0"/>
    </xf>
    <xf numFmtId="0" fontId="24" fillId="22" borderId="0" xfId="0" applyFont="1" applyFill="1" applyAlignment="1">
      <alignment vertical="top"/>
    </xf>
    <xf numFmtId="0" fontId="0" fillId="22" borderId="0" xfId="0" applyFill="1" applyAlignment="1">
      <alignment/>
    </xf>
    <xf numFmtId="0" fontId="21" fillId="20" borderId="10" xfId="0" applyFont="1" applyFill="1" applyBorder="1" applyAlignment="1">
      <alignment horizontal="center" wrapText="1"/>
    </xf>
    <xf numFmtId="0" fontId="22" fillId="25" borderId="10" xfId="0" applyFont="1" applyFill="1" applyBorder="1" applyAlignment="1">
      <alignment horizontal="center" vertical="center"/>
    </xf>
    <xf numFmtId="0" fontId="21" fillId="20" borderId="10" xfId="0" applyFont="1" applyFill="1" applyBorder="1" applyAlignment="1">
      <alignment horizontal="center"/>
    </xf>
    <xf numFmtId="4" fontId="0" fillId="25" borderId="10" xfId="0" applyNumberFormat="1" applyFill="1" applyBorder="1" applyAlignment="1">
      <alignment horizontal="center" vertical="center"/>
    </xf>
    <xf numFmtId="10" fontId="0" fillId="25" borderId="10" xfId="0" applyNumberFormat="1" applyFill="1" applyBorder="1" applyAlignment="1">
      <alignment horizontal="center" vertical="center"/>
    </xf>
    <xf numFmtId="205" fontId="0" fillId="25" borderId="10" xfId="0" applyNumberFormat="1" applyFill="1" applyBorder="1" applyAlignment="1">
      <alignment horizontal="center" vertical="center"/>
    </xf>
    <xf numFmtId="0" fontId="23" fillId="20" borderId="10" xfId="0" applyFont="1" applyFill="1" applyBorder="1" applyAlignment="1">
      <alignment horizontal="center"/>
    </xf>
    <xf numFmtId="0" fontId="24" fillId="0" borderId="0" xfId="0" applyFont="1" applyAlignment="1">
      <alignment horizontal="left" vertical="top"/>
    </xf>
    <xf numFmtId="0" fontId="44" fillId="22" borderId="0" xfId="0" applyFont="1" applyFill="1" applyAlignment="1">
      <alignment/>
    </xf>
    <xf numFmtId="0" fontId="54" fillId="0" borderId="0" xfId="55" applyFont="1" applyAlignment="1" applyProtection="1">
      <alignment horizontal="left" vertical="center"/>
      <protection/>
    </xf>
    <xf numFmtId="208" fontId="21" fillId="0" borderId="0" xfId="0" applyNumberFormat="1" applyFont="1" applyAlignment="1" applyProtection="1">
      <alignment/>
      <protection/>
    </xf>
    <xf numFmtId="14" fontId="44" fillId="25" borderId="45" xfId="55" applyNumberFormat="1" applyFont="1" applyFill="1" applyBorder="1" applyAlignment="1" applyProtection="1">
      <alignment horizontal="center" vertical="center"/>
      <protection/>
    </xf>
    <xf numFmtId="0" fontId="19" fillId="0" borderId="19" xfId="55" applyFont="1"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17" fillId="0" borderId="19" xfId="55" applyFont="1" applyFill="1" applyBorder="1" applyAlignment="1" applyProtection="1">
      <alignment horizontal="center" vertical="center" wrapText="1"/>
      <protection/>
    </xf>
    <xf numFmtId="0" fontId="61" fillId="0" borderId="46" xfId="55" applyFont="1" applyFill="1" applyBorder="1" applyAlignment="1" applyProtection="1">
      <alignment horizontal="left" vertical="center"/>
      <protection/>
    </xf>
    <xf numFmtId="0" fontId="19" fillId="0" borderId="46" xfId="55" applyFont="1"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17" fillId="0" borderId="46" xfId="55" applyFont="1" applyFill="1" applyBorder="1" applyAlignment="1" applyProtection="1">
      <alignment horizontal="center" vertical="center" wrapText="1"/>
      <protection/>
    </xf>
    <xf numFmtId="0" fontId="11" fillId="0" borderId="0" xfId="55" applyFont="1" applyAlignment="1" applyProtection="1">
      <alignment vertical="center" textRotation="90"/>
      <protection/>
    </xf>
    <xf numFmtId="0" fontId="11" fillId="0" borderId="0" xfId="55" applyFont="1" applyAlignment="1" applyProtection="1">
      <alignment/>
      <protection/>
    </xf>
    <xf numFmtId="0" fontId="0" fillId="21" borderId="10" xfId="0" applyFill="1" applyBorder="1" applyAlignment="1" applyProtection="1">
      <alignment/>
      <protection/>
    </xf>
    <xf numFmtId="0" fontId="0" fillId="21" borderId="10" xfId="0" applyFill="1" applyBorder="1" applyAlignment="1" applyProtection="1">
      <alignment horizontal="right"/>
      <protection/>
    </xf>
    <xf numFmtId="14" fontId="21" fillId="21" borderId="10" xfId="0" applyNumberFormat="1" applyFont="1" applyFill="1" applyBorder="1" applyAlignment="1" applyProtection="1">
      <alignment/>
      <protection/>
    </xf>
    <xf numFmtId="0" fontId="26" fillId="25" borderId="0" xfId="0" applyFont="1" applyFill="1" applyBorder="1" applyAlignment="1" applyProtection="1">
      <alignment vertical="center"/>
      <protection/>
    </xf>
    <xf numFmtId="0" fontId="0" fillId="25" borderId="0" xfId="0" applyFill="1" applyBorder="1" applyAlignment="1" applyProtection="1">
      <alignment/>
      <protection/>
    </xf>
    <xf numFmtId="0" fontId="62" fillId="25" borderId="0" xfId="0" applyFont="1" applyFill="1" applyAlignment="1" applyProtection="1">
      <alignment/>
      <protection/>
    </xf>
    <xf numFmtId="0" fontId="0" fillId="25" borderId="0" xfId="0" applyFill="1" applyAlignment="1" applyProtection="1">
      <alignment/>
      <protection/>
    </xf>
    <xf numFmtId="0" fontId="62" fillId="0" borderId="0" xfId="0" applyFont="1" applyAlignment="1" applyProtection="1">
      <alignment/>
      <protection/>
    </xf>
    <xf numFmtId="0" fontId="0" fillId="25" borderId="0" xfId="0" applyFill="1" applyAlignment="1">
      <alignment/>
    </xf>
    <xf numFmtId="0" fontId="0" fillId="0" borderId="0" xfId="0" applyFill="1" applyAlignment="1" applyProtection="1">
      <alignment/>
      <protection/>
    </xf>
    <xf numFmtId="0" fontId="11" fillId="0" borderId="25" xfId="55" applyFont="1" applyFill="1" applyBorder="1" applyAlignment="1">
      <alignment vertical="center"/>
      <protection/>
    </xf>
    <xf numFmtId="0" fontId="0" fillId="0" borderId="25" xfId="0" applyFill="1" applyBorder="1" applyAlignment="1">
      <alignment/>
    </xf>
    <xf numFmtId="0" fontId="13" fillId="20" borderId="21" xfId="55" applyFont="1" applyFill="1" applyBorder="1" applyAlignment="1">
      <alignment vertical="center"/>
      <protection/>
    </xf>
    <xf numFmtId="0" fontId="27" fillId="20" borderId="19" xfId="55" applyFont="1" applyFill="1" applyBorder="1" applyAlignment="1">
      <alignment vertical="center"/>
      <protection/>
    </xf>
    <xf numFmtId="2" fontId="13" fillId="20" borderId="19" xfId="55" applyNumberFormat="1" applyFont="1" applyFill="1" applyBorder="1" applyAlignment="1">
      <alignment horizontal="center" vertical="center"/>
      <protection/>
    </xf>
    <xf numFmtId="2" fontId="13" fillId="20" borderId="19" xfId="55" applyNumberFormat="1" applyFont="1" applyFill="1" applyBorder="1" applyAlignment="1">
      <alignment vertical="center"/>
      <protection/>
    </xf>
    <xf numFmtId="2" fontId="11" fillId="20" borderId="19" xfId="55" applyNumberFormat="1" applyFont="1" applyFill="1" applyBorder="1" applyAlignment="1">
      <alignment vertical="center"/>
      <protection/>
    </xf>
    <xf numFmtId="0" fontId="12" fillId="25" borderId="19" xfId="55" applyFont="1" applyFill="1" applyBorder="1" applyAlignment="1">
      <alignment vertical="center"/>
      <protection/>
    </xf>
    <xf numFmtId="0" fontId="11" fillId="25" borderId="19" xfId="55" applyFont="1" applyFill="1" applyBorder="1" applyAlignment="1">
      <alignment vertical="center"/>
      <protection/>
    </xf>
    <xf numFmtId="0" fontId="11" fillId="25" borderId="19" xfId="55" applyFont="1" applyFill="1" applyBorder="1" applyAlignment="1">
      <alignment horizontal="center" vertical="center"/>
      <protection/>
    </xf>
    <xf numFmtId="0" fontId="11" fillId="25" borderId="47" xfId="55" applyFont="1" applyFill="1" applyBorder="1" applyAlignment="1">
      <alignment vertical="center"/>
      <protection/>
    </xf>
    <xf numFmtId="49" fontId="11" fillId="25" borderId="48" xfId="55" applyNumberFormat="1" applyFont="1" applyFill="1" applyBorder="1" applyAlignment="1">
      <alignment vertical="center"/>
      <protection/>
    </xf>
    <xf numFmtId="194" fontId="39" fillId="20" borderId="10" xfId="55" applyNumberFormat="1" applyFont="1" applyFill="1" applyBorder="1" applyAlignment="1" applyProtection="1">
      <alignment horizontal="center" vertical="center" textRotation="90" wrapText="1"/>
      <protection/>
    </xf>
    <xf numFmtId="0" fontId="39" fillId="20" borderId="10" xfId="55" applyFont="1" applyFill="1" applyBorder="1" applyAlignment="1">
      <alignment horizontal="center" vertical="center" textRotation="90" wrapText="1"/>
      <protection/>
    </xf>
    <xf numFmtId="0" fontId="6" fillId="20" borderId="10" xfId="55" applyFont="1" applyFill="1" applyBorder="1" applyAlignment="1">
      <alignment horizontal="center" vertical="center" textRotation="90" wrapText="1"/>
      <protection/>
    </xf>
    <xf numFmtId="0" fontId="6" fillId="20" borderId="10" xfId="55" applyFont="1" applyFill="1" applyBorder="1" applyAlignment="1" applyProtection="1">
      <alignment horizontal="center" vertical="center" textRotation="90" wrapText="1"/>
      <protection/>
    </xf>
    <xf numFmtId="4" fontId="60" fillId="25" borderId="49" xfId="55" applyNumberFormat="1" applyFont="1" applyFill="1" applyBorder="1" applyAlignment="1">
      <alignment horizontal="center" vertical="center"/>
      <protection/>
    </xf>
    <xf numFmtId="4" fontId="60" fillId="25" borderId="37" xfId="55" applyNumberFormat="1" applyFont="1" applyFill="1" applyBorder="1" applyAlignment="1">
      <alignment horizontal="center" vertical="center"/>
      <protection/>
    </xf>
    <xf numFmtId="49" fontId="24" fillId="25" borderId="0" xfId="0" applyNumberFormat="1" applyFont="1" applyFill="1" applyBorder="1" applyAlignment="1" applyProtection="1">
      <alignment horizontal="left"/>
      <protection/>
    </xf>
    <xf numFmtId="49" fontId="0" fillId="25" borderId="0" xfId="0" applyNumberFormat="1" applyFont="1" applyFill="1" applyBorder="1" applyAlignment="1" applyProtection="1">
      <alignment horizontal="left"/>
      <protection/>
    </xf>
    <xf numFmtId="0" fontId="3" fillId="0" borderId="0" xfId="0" applyFont="1" applyAlignment="1" applyProtection="1">
      <alignment/>
      <protection hidden="1"/>
    </xf>
    <xf numFmtId="0" fontId="0" fillId="0" borderId="0" xfId="0" applyAlignment="1" applyProtection="1">
      <alignment/>
      <protection hidden="1"/>
    </xf>
    <xf numFmtId="0" fontId="28" fillId="0" borderId="0" xfId="0" applyFont="1" applyAlignment="1" applyProtection="1">
      <alignment vertical="top"/>
      <protection hidden="1"/>
    </xf>
    <xf numFmtId="0" fontId="5" fillId="0" borderId="0" xfId="0" applyFont="1" applyAlignment="1" applyProtection="1">
      <alignment vertical="top"/>
      <protection hidden="1"/>
    </xf>
    <xf numFmtId="0" fontId="21" fillId="0" borderId="0" xfId="0" applyFont="1" applyAlignment="1" applyProtection="1">
      <alignment/>
      <protection hidden="1"/>
    </xf>
    <xf numFmtId="0" fontId="21" fillId="0" borderId="0" xfId="0" applyFont="1" applyAlignment="1" applyProtection="1">
      <alignment horizontal="right"/>
      <protection hidden="1"/>
    </xf>
    <xf numFmtId="0" fontId="3" fillId="0" borderId="0" xfId="0" applyFont="1" applyFill="1" applyAlignment="1" applyProtection="1">
      <alignment/>
      <protection hidden="1"/>
    </xf>
    <xf numFmtId="0" fontId="22" fillId="0" borderId="0" xfId="0" applyFont="1" applyAlignment="1" applyProtection="1">
      <alignment/>
      <protection hidden="1"/>
    </xf>
    <xf numFmtId="0" fontId="22" fillId="0" borderId="0" xfId="0" applyFont="1" applyAlignment="1" applyProtection="1">
      <alignment horizontal="right"/>
      <protection hidden="1"/>
    </xf>
    <xf numFmtId="0" fontId="22" fillId="0" borderId="0" xfId="0" applyFont="1" applyFill="1" applyAlignment="1" applyProtection="1">
      <alignment/>
      <protection hidden="1"/>
    </xf>
    <xf numFmtId="0" fontId="3" fillId="22" borderId="25" xfId="0" applyFont="1" applyFill="1" applyBorder="1" applyAlignment="1" applyProtection="1">
      <alignment/>
      <protection hidden="1"/>
    </xf>
    <xf numFmtId="0" fontId="0" fillId="22" borderId="25" xfId="0" applyFill="1" applyBorder="1" applyAlignment="1" applyProtection="1">
      <alignment/>
      <protection hidden="1"/>
    </xf>
    <xf numFmtId="0" fontId="21" fillId="20" borderId="50" xfId="0" applyFont="1" applyFill="1" applyBorder="1" applyAlignment="1" applyProtection="1">
      <alignment/>
      <protection hidden="1"/>
    </xf>
    <xf numFmtId="0" fontId="21" fillId="20" borderId="32" xfId="0" applyFont="1" applyFill="1" applyBorder="1" applyAlignment="1" applyProtection="1">
      <alignment/>
      <protection hidden="1"/>
    </xf>
    <xf numFmtId="0" fontId="28" fillId="20" borderId="32" xfId="0" applyFont="1" applyFill="1" applyBorder="1" applyAlignment="1" applyProtection="1">
      <alignment horizontal="center" vertical="center" wrapText="1"/>
      <protection hidden="1"/>
    </xf>
    <xf numFmtId="0" fontId="28" fillId="20" borderId="42" xfId="0" applyFont="1" applyFill="1" applyBorder="1" applyAlignment="1" applyProtection="1">
      <alignment horizontal="center" vertical="center" wrapText="1"/>
      <protection hidden="1"/>
    </xf>
    <xf numFmtId="0" fontId="21" fillId="22" borderId="32" xfId="0" applyFont="1" applyFill="1" applyBorder="1" applyAlignment="1" applyProtection="1">
      <alignment horizontal="right"/>
      <protection hidden="1"/>
    </xf>
    <xf numFmtId="0" fontId="21" fillId="25" borderId="32" xfId="0" applyFont="1" applyFill="1" applyBorder="1" applyAlignment="1" applyProtection="1">
      <alignment horizontal="right"/>
      <protection hidden="1"/>
    </xf>
    <xf numFmtId="0" fontId="22" fillId="0" borderId="51" xfId="0" applyFont="1" applyBorder="1" applyAlignment="1" applyProtection="1">
      <alignment/>
      <protection hidden="1" locked="0"/>
    </xf>
    <xf numFmtId="0" fontId="22" fillId="0" borderId="0" xfId="0" applyFont="1" applyBorder="1" applyAlignment="1" applyProtection="1">
      <alignment/>
      <protection hidden="1"/>
    </xf>
    <xf numFmtId="0" fontId="22" fillId="0" borderId="52" xfId="0" applyFont="1" applyBorder="1" applyAlignment="1" applyProtection="1">
      <alignment/>
      <protection hidden="1"/>
    </xf>
    <xf numFmtId="4" fontId="22" fillId="0" borderId="52" xfId="0" applyNumberFormat="1" applyFont="1" applyBorder="1" applyAlignment="1" applyProtection="1">
      <alignment/>
      <protection hidden="1"/>
    </xf>
    <xf numFmtId="0" fontId="22" fillId="0" borderId="53" xfId="0" applyFont="1" applyBorder="1" applyAlignment="1" applyProtection="1">
      <alignment/>
      <protection hidden="1" locked="0"/>
    </xf>
    <xf numFmtId="0" fontId="22" fillId="0" borderId="25" xfId="0" applyFont="1" applyBorder="1" applyAlignment="1" applyProtection="1">
      <alignment/>
      <protection hidden="1"/>
    </xf>
    <xf numFmtId="0" fontId="22" fillId="0" borderId="54" xfId="0" applyFont="1" applyBorder="1" applyAlignment="1" applyProtection="1">
      <alignment/>
      <protection hidden="1"/>
    </xf>
    <xf numFmtId="0" fontId="22" fillId="0" borderId="55" xfId="0" applyFont="1" applyBorder="1" applyAlignment="1" applyProtection="1">
      <alignment/>
      <protection hidden="1"/>
    </xf>
    <xf numFmtId="0" fontId="22" fillId="0" borderId="56" xfId="0" applyFont="1" applyBorder="1" applyAlignment="1" applyProtection="1">
      <alignment/>
      <protection hidden="1" locked="0"/>
    </xf>
    <xf numFmtId="0" fontId="22" fillId="0" borderId="19" xfId="0" applyFont="1" applyBorder="1" applyAlignment="1" applyProtection="1">
      <alignment/>
      <protection hidden="1"/>
    </xf>
    <xf numFmtId="0" fontId="22" fillId="0" borderId="11" xfId="0" applyFont="1" applyBorder="1" applyAlignment="1" applyProtection="1">
      <alignment/>
      <protection hidden="1"/>
    </xf>
    <xf numFmtId="0" fontId="22" fillId="0" borderId="57" xfId="0" applyFont="1" applyBorder="1" applyAlignment="1" applyProtection="1">
      <alignment/>
      <protection hidden="1"/>
    </xf>
    <xf numFmtId="4" fontId="22" fillId="0" borderId="11" xfId="0" applyNumberFormat="1" applyFont="1" applyBorder="1" applyAlignment="1" applyProtection="1">
      <alignment/>
      <protection hidden="1"/>
    </xf>
    <xf numFmtId="0" fontId="21" fillId="20" borderId="32" xfId="0" applyFont="1" applyFill="1" applyBorder="1" applyAlignment="1" applyProtection="1">
      <alignment horizontal="center" vertical="center" wrapText="1"/>
      <protection hidden="1"/>
    </xf>
    <xf numFmtId="0" fontId="21" fillId="20" borderId="42" xfId="0" applyFont="1" applyFill="1" applyBorder="1" applyAlignment="1" applyProtection="1">
      <alignment horizontal="center" vertical="center" wrapText="1"/>
      <protection hidden="1"/>
    </xf>
    <xf numFmtId="0" fontId="21" fillId="0" borderId="53" xfId="0" applyFont="1" applyFill="1" applyBorder="1" applyAlignment="1" applyProtection="1">
      <alignment/>
      <protection hidden="1" locked="0"/>
    </xf>
    <xf numFmtId="0" fontId="21" fillId="0" borderId="25" xfId="0" applyFont="1" applyFill="1" applyBorder="1" applyAlignment="1" applyProtection="1">
      <alignment/>
      <protection hidden="1"/>
    </xf>
    <xf numFmtId="0" fontId="21" fillId="0" borderId="54" xfId="0" applyFont="1" applyFill="1" applyBorder="1" applyAlignment="1" applyProtection="1">
      <alignment/>
      <protection hidden="1"/>
    </xf>
    <xf numFmtId="0" fontId="21" fillId="0" borderId="55" xfId="0" applyFont="1" applyFill="1" applyBorder="1" applyAlignment="1" applyProtection="1">
      <alignment/>
      <protection hidden="1"/>
    </xf>
    <xf numFmtId="0" fontId="21" fillId="0" borderId="25" xfId="0" applyFont="1" applyFill="1" applyBorder="1" applyAlignment="1" applyProtection="1">
      <alignment horizontal="right"/>
      <protection hidden="1"/>
    </xf>
    <xf numFmtId="0" fontId="21" fillId="0" borderId="22" xfId="0" applyFont="1" applyFill="1" applyBorder="1" applyAlignment="1" applyProtection="1">
      <alignment/>
      <protection hidden="1"/>
    </xf>
    <xf numFmtId="4" fontId="21" fillId="0" borderId="52" xfId="0" applyNumberFormat="1" applyFont="1" applyFill="1" applyBorder="1" applyAlignment="1" applyProtection="1">
      <alignment/>
      <protection hidden="1"/>
    </xf>
    <xf numFmtId="0" fontId="21" fillId="0" borderId="56" xfId="0" applyFont="1" applyFill="1" applyBorder="1" applyAlignment="1" applyProtection="1">
      <alignment/>
      <protection hidden="1" locked="0"/>
    </xf>
    <xf numFmtId="0" fontId="21" fillId="0" borderId="19" xfId="0" applyFont="1" applyFill="1" applyBorder="1" applyAlignment="1" applyProtection="1">
      <alignment/>
      <protection hidden="1"/>
    </xf>
    <xf numFmtId="0" fontId="21" fillId="0" borderId="11" xfId="0" applyFont="1" applyFill="1" applyBorder="1" applyAlignment="1" applyProtection="1">
      <alignment/>
      <protection hidden="1"/>
    </xf>
    <xf numFmtId="0" fontId="21" fillId="0" borderId="57" xfId="0" applyFont="1" applyFill="1" applyBorder="1" applyAlignment="1" applyProtection="1">
      <alignment/>
      <protection hidden="1"/>
    </xf>
    <xf numFmtId="0" fontId="21" fillId="0" borderId="19" xfId="0" applyFont="1" applyFill="1" applyBorder="1" applyAlignment="1" applyProtection="1">
      <alignment horizontal="right"/>
      <protection hidden="1"/>
    </xf>
    <xf numFmtId="4" fontId="21" fillId="0" borderId="11" xfId="0" applyNumberFormat="1" applyFont="1" applyFill="1" applyBorder="1" applyAlignment="1" applyProtection="1">
      <alignment/>
      <protection hidden="1"/>
    </xf>
    <xf numFmtId="0" fontId="22" fillId="25" borderId="0" xfId="0" applyFont="1" applyFill="1" applyBorder="1" applyAlignment="1" applyProtection="1">
      <alignment/>
      <protection hidden="1"/>
    </xf>
    <xf numFmtId="0" fontId="22" fillId="25" borderId="58" xfId="0" applyFont="1" applyFill="1" applyBorder="1" applyAlignment="1" applyProtection="1">
      <alignment/>
      <protection hidden="1"/>
    </xf>
    <xf numFmtId="0" fontId="22" fillId="25" borderId="46" xfId="0" applyFont="1" applyFill="1" applyBorder="1" applyAlignment="1" applyProtection="1">
      <alignment/>
      <protection hidden="1"/>
    </xf>
    <xf numFmtId="0" fontId="25" fillId="25" borderId="46" xfId="0" applyFont="1" applyFill="1" applyBorder="1" applyAlignment="1" applyProtection="1">
      <alignment horizontal="right"/>
      <protection hidden="1"/>
    </xf>
    <xf numFmtId="0" fontId="0" fillId="0" borderId="0" xfId="0" applyFont="1" applyAlignment="1" applyProtection="1">
      <alignment/>
      <protection hidden="1"/>
    </xf>
    <xf numFmtId="0" fontId="24" fillId="0" borderId="0" xfId="0" applyFont="1" applyAlignment="1" applyProtection="1">
      <alignment/>
      <protection hidden="1"/>
    </xf>
    <xf numFmtId="4" fontId="23" fillId="0" borderId="59" xfId="0" applyNumberFormat="1" applyFont="1" applyFill="1" applyBorder="1" applyAlignment="1" applyProtection="1">
      <alignment/>
      <protection/>
    </xf>
    <xf numFmtId="0" fontId="0" fillId="22" borderId="0" xfId="0" applyFill="1" applyAlignment="1" applyProtection="1">
      <alignment/>
      <protection/>
    </xf>
    <xf numFmtId="0" fontId="11" fillId="22" borderId="0" xfId="55" applyFont="1" applyFill="1" applyAlignment="1">
      <alignment vertical="center"/>
      <protection/>
    </xf>
    <xf numFmtId="0" fontId="26" fillId="0" borderId="0" xfId="0" applyFont="1" applyBorder="1" applyAlignment="1">
      <alignment horizontal="center"/>
    </xf>
    <xf numFmtId="0" fontId="26" fillId="25" borderId="0" xfId="0" applyFont="1" applyFill="1" applyAlignment="1" applyProtection="1">
      <alignment/>
      <protection/>
    </xf>
    <xf numFmtId="0" fontId="3" fillId="25" borderId="0" xfId="0" applyFont="1" applyFill="1" applyAlignment="1" applyProtection="1">
      <alignment/>
      <protection/>
    </xf>
    <xf numFmtId="0" fontId="0" fillId="25" borderId="0" xfId="0" applyFill="1" applyAlignment="1">
      <alignment horizontal="center"/>
    </xf>
    <xf numFmtId="0" fontId="25" fillId="25" borderId="21" xfId="0" applyFont="1" applyFill="1" applyBorder="1" applyAlignment="1" applyProtection="1">
      <alignment/>
      <protection/>
    </xf>
    <xf numFmtId="0" fontId="3" fillId="25" borderId="19" xfId="0" applyFont="1" applyFill="1" applyBorder="1" applyAlignment="1" applyProtection="1">
      <alignment/>
      <protection/>
    </xf>
    <xf numFmtId="0" fontId="3" fillId="25" borderId="19" xfId="0" applyFont="1" applyFill="1" applyBorder="1" applyAlignment="1" applyProtection="1">
      <alignment horizontal="right"/>
      <protection/>
    </xf>
    <xf numFmtId="0" fontId="0" fillId="25" borderId="47" xfId="0" applyFill="1" applyBorder="1" applyAlignment="1">
      <alignment horizontal="center"/>
    </xf>
    <xf numFmtId="0" fontId="22" fillId="25" borderId="15" xfId="0" applyFont="1" applyFill="1" applyBorder="1" applyAlignment="1" applyProtection="1">
      <alignment/>
      <protection/>
    </xf>
    <xf numFmtId="0" fontId="3" fillId="25" borderId="0" xfId="0" applyFont="1" applyFill="1" applyBorder="1" applyAlignment="1" applyProtection="1">
      <alignment/>
      <protection/>
    </xf>
    <xf numFmtId="0" fontId="3" fillId="25" borderId="0" xfId="0" applyFont="1" applyFill="1" applyBorder="1" applyAlignment="1" applyProtection="1">
      <alignment horizontal="right"/>
      <protection/>
    </xf>
    <xf numFmtId="0" fontId="0" fillId="25" borderId="22" xfId="0" applyFill="1" applyBorder="1" applyAlignment="1">
      <alignment horizontal="center"/>
    </xf>
    <xf numFmtId="0" fontId="3" fillId="25" borderId="15" xfId="0" applyFont="1" applyFill="1" applyBorder="1" applyAlignment="1" applyProtection="1">
      <alignment/>
      <protection/>
    </xf>
    <xf numFmtId="0" fontId="45" fillId="25" borderId="15" xfId="0" applyFont="1" applyFill="1" applyBorder="1" applyAlignment="1" applyProtection="1">
      <alignment/>
      <protection/>
    </xf>
    <xf numFmtId="0" fontId="2" fillId="25" borderId="0" xfId="0" applyFont="1" applyFill="1" applyBorder="1" applyAlignment="1">
      <alignment/>
    </xf>
    <xf numFmtId="0" fontId="22" fillId="25" borderId="0" xfId="0" applyFont="1" applyFill="1" applyBorder="1" applyAlignment="1">
      <alignment/>
    </xf>
    <xf numFmtId="0" fontId="3" fillId="25" borderId="0" xfId="0" applyFont="1" applyFill="1" applyBorder="1" applyAlignment="1">
      <alignment/>
    </xf>
    <xf numFmtId="4" fontId="23" fillId="25" borderId="10" xfId="0" applyNumberFormat="1" applyFont="1" applyFill="1" applyBorder="1" applyAlignment="1">
      <alignment vertical="center"/>
    </xf>
    <xf numFmtId="0" fontId="21" fillId="25" borderId="17" xfId="0" applyFont="1" applyFill="1" applyBorder="1" applyAlignment="1" applyProtection="1">
      <alignment/>
      <protection locked="0"/>
    </xf>
    <xf numFmtId="4" fontId="21" fillId="25" borderId="17" xfId="0" applyNumberFormat="1" applyFont="1" applyFill="1" applyBorder="1" applyAlignment="1" applyProtection="1">
      <alignment horizontal="right"/>
      <protection locked="0"/>
    </xf>
    <xf numFmtId="10" fontId="21" fillId="25" borderId="17" xfId="0" applyNumberFormat="1" applyFont="1" applyFill="1" applyBorder="1" applyAlignment="1" applyProtection="1">
      <alignment horizontal="right"/>
      <protection locked="0"/>
    </xf>
    <xf numFmtId="2" fontId="21" fillId="25" borderId="13" xfId="0" applyNumberFormat="1" applyFont="1" applyFill="1" applyBorder="1" applyAlignment="1">
      <alignment/>
    </xf>
    <xf numFmtId="10" fontId="21" fillId="25" borderId="43" xfId="0" applyNumberFormat="1" applyFont="1" applyFill="1" applyBorder="1" applyAlignment="1" applyProtection="1">
      <alignment horizontal="center"/>
      <protection/>
    </xf>
    <xf numFmtId="10" fontId="21" fillId="25" borderId="0" xfId="0" applyNumberFormat="1" applyFont="1" applyFill="1" applyBorder="1" applyAlignment="1" applyProtection="1">
      <alignment horizontal="center"/>
      <protection/>
    </xf>
    <xf numFmtId="2" fontId="21" fillId="25" borderId="0" xfId="0" applyNumberFormat="1" applyFont="1" applyFill="1" applyBorder="1" applyAlignment="1" applyProtection="1">
      <alignment/>
      <protection/>
    </xf>
    <xf numFmtId="4" fontId="21" fillId="25" borderId="17" xfId="0" applyNumberFormat="1" applyFont="1" applyFill="1" applyBorder="1" applyAlignment="1" applyProtection="1">
      <alignment/>
      <protection locked="0"/>
    </xf>
    <xf numFmtId="4" fontId="21" fillId="25" borderId="60" xfId="0" applyNumberFormat="1" applyFont="1" applyFill="1" applyBorder="1" applyAlignment="1">
      <alignment horizontal="right"/>
    </xf>
    <xf numFmtId="0" fontId="2" fillId="25" borderId="15" xfId="0" applyFont="1" applyFill="1" applyBorder="1" applyAlignment="1" applyProtection="1">
      <alignment/>
      <protection/>
    </xf>
    <xf numFmtId="10" fontId="39" fillId="25" borderId="17" xfId="0" applyNumberFormat="1" applyFont="1" applyFill="1" applyBorder="1" applyAlignment="1" applyProtection="1">
      <alignment horizontal="right"/>
      <protection locked="0"/>
    </xf>
    <xf numFmtId="2" fontId="21" fillId="25" borderId="14" xfId="0" applyNumberFormat="1" applyFont="1" applyFill="1" applyBorder="1" applyAlignment="1">
      <alignment/>
    </xf>
    <xf numFmtId="10" fontId="21" fillId="25" borderId="54" xfId="0" applyNumberFormat="1" applyFont="1" applyFill="1" applyBorder="1" applyAlignment="1" applyProtection="1">
      <alignment horizontal="center"/>
      <protection locked="0"/>
    </xf>
    <xf numFmtId="10" fontId="21" fillId="25" borderId="0" xfId="0" applyNumberFormat="1" applyFont="1" applyFill="1" applyBorder="1" applyAlignment="1" applyProtection="1">
      <alignment horizontal="center"/>
      <protection locked="0"/>
    </xf>
    <xf numFmtId="4" fontId="21" fillId="25" borderId="61" xfId="0" applyNumberFormat="1" applyFont="1" applyFill="1" applyBorder="1" applyAlignment="1">
      <alignment vertical="center"/>
    </xf>
    <xf numFmtId="2" fontId="21" fillId="25" borderId="25" xfId="0" applyNumberFormat="1" applyFont="1" applyFill="1" applyBorder="1" applyAlignment="1" applyProtection="1">
      <alignment/>
      <protection locked="0"/>
    </xf>
    <xf numFmtId="2" fontId="21" fillId="25" borderId="0" xfId="0" applyNumberFormat="1" applyFont="1" applyFill="1" applyBorder="1" applyAlignment="1">
      <alignment/>
    </xf>
    <xf numFmtId="4" fontId="21" fillId="25" borderId="62" xfId="0" applyNumberFormat="1" applyFont="1" applyFill="1" applyBorder="1" applyAlignment="1">
      <alignment horizontal="right"/>
    </xf>
    <xf numFmtId="0" fontId="21" fillId="25" borderId="15" xfId="0" applyFont="1" applyFill="1" applyBorder="1" applyAlignment="1" applyProtection="1">
      <alignment/>
      <protection/>
    </xf>
    <xf numFmtId="2" fontId="21" fillId="25" borderId="61" xfId="0" applyNumberFormat="1" applyFont="1" applyFill="1" applyBorder="1" applyAlignment="1" applyProtection="1">
      <alignment/>
      <protection locked="0"/>
    </xf>
    <xf numFmtId="4" fontId="23" fillId="25" borderId="61" xfId="0" applyNumberFormat="1" applyFont="1" applyFill="1" applyBorder="1" applyAlignment="1">
      <alignment vertical="center"/>
    </xf>
    <xf numFmtId="0" fontId="3" fillId="25" borderId="0" xfId="0" applyFont="1" applyFill="1" applyAlignment="1">
      <alignment/>
    </xf>
    <xf numFmtId="0" fontId="24" fillId="25" borderId="19" xfId="0" applyFont="1" applyFill="1" applyBorder="1" applyAlignment="1">
      <alignment/>
    </xf>
    <xf numFmtId="0" fontId="22" fillId="25" borderId="19" xfId="0" applyFont="1" applyFill="1" applyBorder="1" applyAlignment="1">
      <alignment/>
    </xf>
    <xf numFmtId="0" fontId="22" fillId="25" borderId="19" xfId="0" applyFont="1" applyFill="1" applyBorder="1" applyAlignment="1">
      <alignment horizontal="right"/>
    </xf>
    <xf numFmtId="0" fontId="22" fillId="25" borderId="15" xfId="0" applyFont="1" applyFill="1" applyBorder="1" applyAlignment="1" applyProtection="1">
      <alignment vertical="center"/>
      <protection/>
    </xf>
    <xf numFmtId="0" fontId="0" fillId="25" borderId="61" xfId="0" applyFill="1" applyBorder="1" applyAlignment="1">
      <alignment horizontal="center"/>
    </xf>
    <xf numFmtId="205" fontId="21" fillId="25" borderId="17" xfId="0" applyNumberFormat="1" applyFont="1" applyFill="1" applyBorder="1" applyAlignment="1" applyProtection="1">
      <alignment/>
      <protection locked="0"/>
    </xf>
    <xf numFmtId="4" fontId="21" fillId="25" borderId="63" xfId="0" applyNumberFormat="1" applyFont="1" applyFill="1" applyBorder="1" applyAlignment="1">
      <alignment/>
    </xf>
    <xf numFmtId="2" fontId="21" fillId="25" borderId="61" xfId="0" applyNumberFormat="1" applyFont="1" applyFill="1" applyBorder="1" applyAlignment="1">
      <alignment/>
    </xf>
    <xf numFmtId="4" fontId="21" fillId="25" borderId="60" xfId="0" applyNumberFormat="1" applyFont="1" applyFill="1" applyBorder="1" applyAlignment="1">
      <alignment/>
    </xf>
    <xf numFmtId="0" fontId="3" fillId="25" borderId="15" xfId="0" applyFont="1" applyFill="1" applyBorder="1" applyAlignment="1" applyProtection="1">
      <alignment vertical="top"/>
      <protection/>
    </xf>
    <xf numFmtId="0" fontId="3" fillId="25" borderId="64" xfId="0" applyFont="1" applyFill="1" applyBorder="1" applyAlignment="1" applyProtection="1">
      <alignment vertical="top"/>
      <protection/>
    </xf>
    <xf numFmtId="0" fontId="3" fillId="25" borderId="65" xfId="0" applyFont="1" applyFill="1" applyBorder="1" applyAlignment="1" applyProtection="1">
      <alignment/>
      <protection/>
    </xf>
    <xf numFmtId="0" fontId="3" fillId="25" borderId="65" xfId="0" applyFont="1" applyFill="1" applyBorder="1" applyAlignment="1">
      <alignment/>
    </xf>
    <xf numFmtId="0" fontId="3" fillId="25" borderId="25" xfId="0" applyFont="1" applyFill="1" applyBorder="1" applyAlignment="1">
      <alignment/>
    </xf>
    <xf numFmtId="0" fontId="3" fillId="25" borderId="0" xfId="0" applyFont="1" applyFill="1" applyBorder="1" applyAlignment="1" applyProtection="1">
      <alignment vertical="top"/>
      <protection/>
    </xf>
    <xf numFmtId="0" fontId="24" fillId="25" borderId="0" xfId="0" applyFont="1" applyFill="1" applyAlignment="1" applyProtection="1">
      <alignment vertical="top"/>
      <protection/>
    </xf>
    <xf numFmtId="0" fontId="22" fillId="25" borderId="0" xfId="0" applyFont="1" applyFill="1" applyAlignment="1" applyProtection="1">
      <alignment/>
      <protection/>
    </xf>
    <xf numFmtId="0" fontId="22" fillId="25" borderId="0" xfId="0" applyFont="1" applyFill="1" applyAlignment="1">
      <alignment/>
    </xf>
    <xf numFmtId="0" fontId="22" fillId="25" borderId="0" xfId="0" applyFont="1" applyFill="1" applyBorder="1" applyAlignment="1" applyProtection="1">
      <alignment vertical="top"/>
      <protection/>
    </xf>
    <xf numFmtId="0" fontId="22" fillId="25" borderId="0" xfId="0" applyFont="1" applyFill="1" applyBorder="1" applyAlignment="1" applyProtection="1">
      <alignment/>
      <protection/>
    </xf>
    <xf numFmtId="0" fontId="22" fillId="25" borderId="27" xfId="0" applyFont="1" applyFill="1" applyBorder="1" applyAlignment="1" applyProtection="1">
      <alignment/>
      <protection/>
    </xf>
    <xf numFmtId="0" fontId="22" fillId="25" borderId="26" xfId="0" applyFont="1" applyFill="1" applyBorder="1" applyAlignment="1" applyProtection="1">
      <alignment/>
      <protection/>
    </xf>
    <xf numFmtId="0" fontId="22" fillId="25" borderId="0" xfId="0" applyFont="1" applyFill="1" applyBorder="1" applyAlignment="1">
      <alignment horizontal="right"/>
    </xf>
    <xf numFmtId="0" fontId="22" fillId="25" borderId="0" xfId="0" applyFont="1" applyFill="1" applyBorder="1" applyAlignment="1">
      <alignment/>
    </xf>
    <xf numFmtId="0" fontId="0" fillId="25" borderId="19" xfId="0" applyFont="1" applyFill="1" applyBorder="1" applyAlignment="1">
      <alignment/>
    </xf>
    <xf numFmtId="0" fontId="24" fillId="25" borderId="0" xfId="0" applyFont="1" applyFill="1" applyAlignment="1" applyProtection="1">
      <alignment/>
      <protection/>
    </xf>
    <xf numFmtId="0" fontId="22" fillId="25" borderId="25" xfId="0" applyFont="1" applyFill="1" applyBorder="1" applyAlignment="1">
      <alignment/>
    </xf>
    <xf numFmtId="0" fontId="21" fillId="25" borderId="66" xfId="0" applyFont="1" applyFill="1" applyBorder="1" applyAlignment="1" applyProtection="1">
      <alignment/>
      <protection/>
    </xf>
    <xf numFmtId="0" fontId="21" fillId="25" borderId="48" xfId="0" applyFont="1" applyFill="1" applyBorder="1" applyAlignment="1">
      <alignment/>
    </xf>
    <xf numFmtId="0" fontId="21" fillId="25" borderId="67" xfId="0" applyFont="1" applyFill="1" applyBorder="1" applyAlignment="1">
      <alignment/>
    </xf>
    <xf numFmtId="0" fontId="21" fillId="25" borderId="32" xfId="0" applyFont="1" applyFill="1" applyBorder="1" applyAlignment="1">
      <alignment/>
    </xf>
    <xf numFmtId="0" fontId="22" fillId="25" borderId="49" xfId="0" applyFont="1" applyFill="1" applyBorder="1" applyAlignment="1" applyProtection="1">
      <alignment/>
      <protection/>
    </xf>
    <xf numFmtId="0" fontId="21" fillId="25" borderId="0" xfId="0" applyFont="1" applyFill="1" applyBorder="1" applyAlignment="1">
      <alignment horizontal="right"/>
    </xf>
    <xf numFmtId="4" fontId="24" fillId="25" borderId="10" xfId="0" applyNumberFormat="1" applyFont="1" applyFill="1" applyBorder="1" applyAlignment="1">
      <alignment horizontal="right"/>
    </xf>
    <xf numFmtId="4" fontId="21" fillId="25" borderId="0" xfId="0" applyNumberFormat="1" applyFont="1" applyFill="1" applyBorder="1" applyAlignment="1">
      <alignment/>
    </xf>
    <xf numFmtId="0" fontId="21" fillId="25" borderId="68" xfId="0" applyFont="1" applyFill="1" applyBorder="1" applyAlignment="1">
      <alignment/>
    </xf>
    <xf numFmtId="0" fontId="21" fillId="25" borderId="69" xfId="0" applyFont="1" applyFill="1" applyBorder="1" applyAlignment="1">
      <alignment/>
    </xf>
    <xf numFmtId="0" fontId="24" fillId="25" borderId="70" xfId="0" applyFont="1" applyFill="1" applyBorder="1" applyAlignment="1">
      <alignment horizontal="right"/>
    </xf>
    <xf numFmtId="0" fontId="24" fillId="0" borderId="0" xfId="0" applyFont="1" applyFill="1" applyAlignment="1" applyProtection="1">
      <alignment/>
      <protection/>
    </xf>
    <xf numFmtId="0" fontId="22" fillId="0" borderId="0" xfId="0" applyFont="1" applyFill="1" applyAlignment="1" applyProtection="1">
      <alignment vertical="top"/>
      <protection/>
    </xf>
    <xf numFmtId="0" fontId="34" fillId="0" borderId="0" xfId="0" applyFont="1" applyFill="1" applyAlignment="1" applyProtection="1">
      <alignment/>
      <protection/>
    </xf>
    <xf numFmtId="0" fontId="34" fillId="0" borderId="0" xfId="0" applyFont="1" applyFill="1" applyAlignment="1">
      <alignment/>
    </xf>
    <xf numFmtId="0" fontId="1" fillId="25" borderId="0" xfId="0" applyFont="1" applyFill="1" applyAlignment="1">
      <alignment/>
    </xf>
    <xf numFmtId="0" fontId="1" fillId="25" borderId="0" xfId="0" applyFont="1" applyFill="1" applyAlignment="1" applyProtection="1">
      <alignment/>
      <protection/>
    </xf>
    <xf numFmtId="14" fontId="22" fillId="25" borderId="0" xfId="0" applyNumberFormat="1" applyFont="1" applyFill="1" applyAlignment="1" applyProtection="1">
      <alignment horizontal="left"/>
      <protection/>
    </xf>
    <xf numFmtId="0" fontId="22" fillId="25" borderId="0" xfId="0" applyFont="1" applyFill="1" applyAlignment="1" applyProtection="1">
      <alignment/>
      <protection/>
    </xf>
    <xf numFmtId="0" fontId="0" fillId="25" borderId="0" xfId="0" applyFont="1" applyFill="1" applyAlignment="1" applyProtection="1">
      <alignment/>
      <protection/>
    </xf>
    <xf numFmtId="0" fontId="0" fillId="25" borderId="0" xfId="0" applyFont="1" applyFill="1" applyAlignment="1" applyProtection="1">
      <alignment/>
      <protection/>
    </xf>
    <xf numFmtId="0" fontId="4" fillId="25" borderId="0" xfId="0" applyFont="1" applyFill="1" applyAlignment="1">
      <alignment horizontal="left"/>
    </xf>
    <xf numFmtId="0" fontId="22" fillId="25" borderId="0" xfId="0" applyFont="1" applyFill="1" applyAlignment="1">
      <alignment horizontal="right"/>
    </xf>
    <xf numFmtId="0" fontId="24" fillId="25" borderId="0" xfId="0" applyFont="1" applyFill="1" applyAlignment="1">
      <alignment/>
    </xf>
    <xf numFmtId="0" fontId="0" fillId="25" borderId="0" xfId="0" applyFont="1" applyFill="1" applyAlignment="1">
      <alignment horizontal="right"/>
    </xf>
    <xf numFmtId="0" fontId="26" fillId="25" borderId="0" xfId="0" applyFont="1" applyFill="1" applyAlignment="1">
      <alignment/>
    </xf>
    <xf numFmtId="0" fontId="7" fillId="25" borderId="0" xfId="0" applyFont="1" applyFill="1" applyAlignment="1">
      <alignment/>
    </xf>
    <xf numFmtId="0" fontId="21" fillId="25" borderId="0" xfId="0" applyFont="1" applyFill="1" applyAlignment="1">
      <alignment/>
    </xf>
    <xf numFmtId="0" fontId="3" fillId="25" borderId="0" xfId="0" applyFont="1" applyFill="1" applyAlignment="1">
      <alignment horizontal="right"/>
    </xf>
    <xf numFmtId="0" fontId="7" fillId="25" borderId="0" xfId="0" applyFont="1" applyFill="1" applyAlignment="1" applyProtection="1">
      <alignment horizontal="center"/>
      <protection/>
    </xf>
    <xf numFmtId="0" fontId="24" fillId="25" borderId="0" xfId="0" applyFont="1" applyFill="1" applyAlignment="1">
      <alignment horizontal="right"/>
    </xf>
    <xf numFmtId="0" fontId="21" fillId="25" borderId="0" xfId="0" applyFont="1" applyFill="1" applyAlignment="1">
      <alignment horizontal="right"/>
    </xf>
    <xf numFmtId="0" fontId="24" fillId="25" borderId="0" xfId="0" applyFont="1" applyFill="1" applyAlignment="1" applyProtection="1">
      <alignment/>
      <protection/>
    </xf>
    <xf numFmtId="0" fontId="25" fillId="25" borderId="0" xfId="0" applyFont="1" applyFill="1" applyAlignment="1" applyProtection="1">
      <alignment/>
      <protection/>
    </xf>
    <xf numFmtId="0" fontId="24" fillId="25" borderId="21" xfId="0" applyFont="1" applyFill="1" applyBorder="1" applyAlignment="1">
      <alignment/>
    </xf>
    <xf numFmtId="0" fontId="3" fillId="25" borderId="19" xfId="0" applyFont="1" applyFill="1" applyBorder="1" applyAlignment="1">
      <alignment/>
    </xf>
    <xf numFmtId="0" fontId="0" fillId="25" borderId="19" xfId="0" applyFill="1" applyBorder="1" applyAlignment="1">
      <alignment/>
    </xf>
    <xf numFmtId="0" fontId="0" fillId="25" borderId="47" xfId="0" applyFill="1" applyBorder="1" applyAlignment="1">
      <alignment/>
    </xf>
    <xf numFmtId="0" fontId="22" fillId="25" borderId="15" xfId="0" applyFont="1" applyFill="1" applyBorder="1" applyAlignment="1">
      <alignment/>
    </xf>
    <xf numFmtId="0" fontId="0" fillId="25" borderId="0" xfId="0" applyFill="1" applyBorder="1" applyAlignment="1">
      <alignment/>
    </xf>
    <xf numFmtId="0" fontId="0" fillId="25" borderId="22" xfId="0" applyFill="1" applyBorder="1" applyAlignment="1">
      <alignment/>
    </xf>
    <xf numFmtId="0" fontId="3" fillId="25" borderId="15" xfId="0" applyFont="1" applyFill="1" applyBorder="1" applyAlignment="1">
      <alignment/>
    </xf>
    <xf numFmtId="0" fontId="21" fillId="25" borderId="15" xfId="0" applyFont="1" applyFill="1" applyBorder="1" applyAlignment="1">
      <alignment/>
    </xf>
    <xf numFmtId="0" fontId="21" fillId="25" borderId="0" xfId="0" applyFont="1" applyFill="1" applyBorder="1" applyAlignment="1">
      <alignment horizontal="center"/>
    </xf>
    <xf numFmtId="0" fontId="21" fillId="25" borderId="22" xfId="0" applyFont="1" applyFill="1" applyBorder="1" applyAlignment="1">
      <alignment/>
    </xf>
    <xf numFmtId="0" fontId="1" fillId="25" borderId="22" xfId="0" applyFont="1" applyFill="1" applyBorder="1" applyAlignment="1">
      <alignment/>
    </xf>
    <xf numFmtId="0" fontId="24" fillId="25" borderId="0" xfId="0" applyFont="1" applyFill="1" applyBorder="1" applyAlignment="1">
      <alignment/>
    </xf>
    <xf numFmtId="2" fontId="3" fillId="25" borderId="0" xfId="0" applyNumberFormat="1" applyFont="1" applyFill="1" applyBorder="1" applyAlignment="1">
      <alignment/>
    </xf>
    <xf numFmtId="0" fontId="23" fillId="25" borderId="22" xfId="0" applyFont="1" applyFill="1" applyBorder="1" applyAlignment="1" applyProtection="1">
      <alignment horizontal="right"/>
      <protection/>
    </xf>
    <xf numFmtId="0" fontId="3" fillId="25" borderId="49" xfId="0" applyFont="1" applyFill="1" applyBorder="1" applyAlignment="1">
      <alignment/>
    </xf>
    <xf numFmtId="0" fontId="1" fillId="25" borderId="61" xfId="0" applyFont="1" applyFill="1" applyBorder="1" applyAlignment="1">
      <alignment/>
    </xf>
    <xf numFmtId="0" fontId="0" fillId="25" borderId="0" xfId="0" applyFill="1" applyAlignment="1" applyProtection="1">
      <alignment horizontal="right"/>
      <protection/>
    </xf>
    <xf numFmtId="0" fontId="66" fillId="25" borderId="0" xfId="0" applyFont="1" applyFill="1" applyAlignment="1" applyProtection="1">
      <alignment horizontal="center"/>
      <protection/>
    </xf>
    <xf numFmtId="14" fontId="0" fillId="25" borderId="0" xfId="0" applyNumberFormat="1" applyFill="1" applyAlignment="1" applyProtection="1">
      <alignment/>
      <protection/>
    </xf>
    <xf numFmtId="14" fontId="43" fillId="25" borderId="0" xfId="55" applyNumberFormat="1" applyFont="1" applyFill="1" applyAlignment="1" applyProtection="1">
      <alignment horizontal="left" vertical="center"/>
      <protection/>
    </xf>
    <xf numFmtId="0" fontId="13" fillId="25" borderId="0" xfId="55" applyNumberFormat="1" applyFont="1" applyFill="1" applyAlignment="1" applyProtection="1">
      <alignment horizontal="right" vertical="center"/>
      <protection/>
    </xf>
    <xf numFmtId="0" fontId="16" fillId="25" borderId="0" xfId="55" applyFont="1" applyFill="1" applyAlignment="1" applyProtection="1">
      <alignment horizontal="left" vertical="center"/>
      <protection/>
    </xf>
    <xf numFmtId="0" fontId="16" fillId="25" borderId="0" xfId="55" applyFont="1" applyFill="1" applyAlignment="1" applyProtection="1">
      <alignment vertical="center"/>
      <protection/>
    </xf>
    <xf numFmtId="49" fontId="18" fillId="25" borderId="0" xfId="55" applyNumberFormat="1" applyFont="1" applyFill="1" applyAlignment="1" applyProtection="1">
      <alignment vertical="center"/>
      <protection/>
    </xf>
    <xf numFmtId="0" fontId="21" fillId="25" borderId="0" xfId="0" applyFont="1" applyFill="1" applyAlignment="1" applyProtection="1">
      <alignment/>
      <protection/>
    </xf>
    <xf numFmtId="196" fontId="56" fillId="25" borderId="0" xfId="55" applyNumberFormat="1" applyFont="1" applyFill="1" applyBorder="1" applyAlignment="1" applyProtection="1">
      <alignment horizontal="center" vertical="top"/>
      <protection/>
    </xf>
    <xf numFmtId="196" fontId="29" fillId="25" borderId="0" xfId="55" applyNumberFormat="1" applyFont="1" applyFill="1" applyBorder="1" applyAlignment="1" applyProtection="1">
      <alignment horizontal="center" vertical="top"/>
      <protection/>
    </xf>
    <xf numFmtId="0" fontId="54" fillId="25" borderId="0" xfId="55" applyFont="1" applyFill="1" applyAlignment="1" applyProtection="1">
      <alignment horizontal="left" vertical="center"/>
      <protection/>
    </xf>
    <xf numFmtId="0" fontId="11" fillId="25" borderId="0" xfId="55" applyFont="1" applyFill="1" applyAlignment="1">
      <alignment vertical="center"/>
      <protection/>
    </xf>
    <xf numFmtId="0" fontId="13" fillId="25" borderId="0" xfId="55" applyFont="1" applyFill="1" applyAlignment="1">
      <alignment horizontal="right" vertical="center"/>
      <protection/>
    </xf>
    <xf numFmtId="0" fontId="44" fillId="25" borderId="0" xfId="55" applyFont="1" applyFill="1" applyAlignment="1" applyProtection="1">
      <alignment horizontal="center" vertical="center"/>
      <protection/>
    </xf>
    <xf numFmtId="0" fontId="13" fillId="25" borderId="0" xfId="55" applyFont="1" applyFill="1" applyAlignment="1" applyProtection="1">
      <alignment horizontal="right" vertical="center"/>
      <protection/>
    </xf>
    <xf numFmtId="0" fontId="16" fillId="25" borderId="0" xfId="55" applyFont="1" applyFill="1" applyAlignment="1" applyProtection="1">
      <alignment horizontal="center" vertical="center"/>
      <protection/>
    </xf>
    <xf numFmtId="0" fontId="59" fillId="25" borderId="0" xfId="55" applyFont="1" applyFill="1" applyAlignment="1" applyProtection="1">
      <alignment horizontal="right" vertical="center"/>
      <protection/>
    </xf>
    <xf numFmtId="0" fontId="16" fillId="25" borderId="0" xfId="55" applyFont="1" applyFill="1" applyBorder="1" applyAlignment="1" applyProtection="1">
      <alignment vertical="center"/>
      <protection/>
    </xf>
    <xf numFmtId="0" fontId="21" fillId="25" borderId="0" xfId="0" applyFont="1" applyFill="1" applyAlignment="1" applyProtection="1">
      <alignment horizontal="right" vertical="center"/>
      <protection/>
    </xf>
    <xf numFmtId="0" fontId="21" fillId="25" borderId="0" xfId="0" applyFont="1" applyFill="1" applyBorder="1" applyAlignment="1" applyProtection="1">
      <alignment horizontal="right" vertical="center"/>
      <protection/>
    </xf>
    <xf numFmtId="0" fontId="18" fillId="25" borderId="0" xfId="55" applyFont="1" applyFill="1" applyBorder="1" applyAlignment="1" applyProtection="1">
      <alignment horizontal="center" vertical="center"/>
      <protection/>
    </xf>
    <xf numFmtId="194" fontId="59" fillId="25" borderId="0" xfId="55" applyNumberFormat="1" applyFont="1" applyFill="1" applyAlignment="1" applyProtection="1">
      <alignment horizontal="right" vertical="center"/>
      <protection/>
    </xf>
    <xf numFmtId="0" fontId="18" fillId="25" borderId="0" xfId="56" applyFont="1" applyFill="1" applyAlignment="1" applyProtection="1">
      <alignment horizontal="center" vertical="center"/>
      <protection/>
    </xf>
    <xf numFmtId="0" fontId="11" fillId="25" borderId="0" xfId="55" applyFont="1" applyFill="1" applyAlignment="1" applyProtection="1">
      <alignment vertical="center"/>
      <protection/>
    </xf>
    <xf numFmtId="0" fontId="18" fillId="25" borderId="0" xfId="55" applyFont="1" applyFill="1" applyAlignment="1" applyProtection="1">
      <alignment horizontal="left" vertical="center"/>
      <protection/>
    </xf>
    <xf numFmtId="0" fontId="18" fillId="25" borderId="0" xfId="56" applyFont="1" applyFill="1" applyAlignment="1" applyProtection="1">
      <alignment vertical="center"/>
      <protection/>
    </xf>
    <xf numFmtId="49" fontId="16" fillId="25" borderId="0" xfId="55" applyNumberFormat="1" applyFont="1" applyFill="1" applyAlignment="1" applyProtection="1">
      <alignment horizontal="center" vertical="center"/>
      <protection/>
    </xf>
    <xf numFmtId="0" fontId="18" fillId="25" borderId="21" xfId="55" applyFont="1" applyFill="1" applyBorder="1" applyAlignment="1" applyProtection="1">
      <alignment horizontal="center" vertical="center"/>
      <protection/>
    </xf>
    <xf numFmtId="194" fontId="16" fillId="25" borderId="19" xfId="55" applyNumberFormat="1" applyFont="1" applyFill="1" applyBorder="1" applyAlignment="1" applyProtection="1">
      <alignment vertical="center"/>
      <protection/>
    </xf>
    <xf numFmtId="194" fontId="18" fillId="25" borderId="19" xfId="55" applyNumberFormat="1" applyFont="1" applyFill="1" applyBorder="1" applyAlignment="1" applyProtection="1">
      <alignment vertical="center"/>
      <protection/>
    </xf>
    <xf numFmtId="0" fontId="18" fillId="25" borderId="19" xfId="55" applyFont="1" applyFill="1" applyBorder="1" applyAlignment="1" applyProtection="1">
      <alignment horizontal="center" vertical="center"/>
      <protection/>
    </xf>
    <xf numFmtId="1" fontId="19" fillId="25" borderId="19" xfId="55" applyNumberFormat="1" applyFont="1" applyFill="1" applyBorder="1" applyAlignment="1" applyProtection="1">
      <alignment horizontal="center" vertical="center"/>
      <protection/>
    </xf>
    <xf numFmtId="0" fontId="18" fillId="25" borderId="71" xfId="55" applyFont="1" applyFill="1" applyBorder="1" applyAlignment="1" applyProtection="1">
      <alignment horizontal="center" vertical="center"/>
      <protection/>
    </xf>
    <xf numFmtId="194" fontId="16" fillId="25" borderId="46" xfId="55" applyNumberFormat="1" applyFont="1" applyFill="1" applyBorder="1" applyAlignment="1" applyProtection="1">
      <alignment vertical="center"/>
      <protection/>
    </xf>
    <xf numFmtId="194" fontId="44" fillId="25" borderId="46" xfId="55" applyNumberFormat="1" applyFont="1" applyFill="1" applyBorder="1" applyAlignment="1" applyProtection="1">
      <alignment horizontal="right" vertical="center"/>
      <protection/>
    </xf>
    <xf numFmtId="4" fontId="60" fillId="25" borderId="2" xfId="55" applyNumberFormat="1" applyFont="1" applyFill="1" applyBorder="1" applyAlignment="1" applyProtection="1">
      <alignment horizontal="center" vertical="center"/>
      <protection/>
    </xf>
    <xf numFmtId="49" fontId="18" fillId="25" borderId="47" xfId="55" applyNumberFormat="1" applyFont="1" applyFill="1" applyBorder="1" applyAlignment="1" applyProtection="1">
      <alignment vertical="center"/>
      <protection/>
    </xf>
    <xf numFmtId="49" fontId="18" fillId="25" borderId="72" xfId="55" applyNumberFormat="1" applyFont="1" applyFill="1" applyBorder="1" applyAlignment="1" applyProtection="1">
      <alignment vertical="center"/>
      <protection/>
    </xf>
    <xf numFmtId="0" fontId="13" fillId="25" borderId="73" xfId="55" applyFont="1" applyFill="1" applyBorder="1" applyAlignment="1" applyProtection="1">
      <alignment horizontal="center" vertical="center"/>
      <protection/>
    </xf>
    <xf numFmtId="14" fontId="13" fillId="25" borderId="73" xfId="55" applyNumberFormat="1" applyFont="1" applyFill="1" applyBorder="1" applyAlignment="1" applyProtection="1">
      <alignment horizontal="center" vertical="center"/>
      <protection/>
    </xf>
    <xf numFmtId="14" fontId="13" fillId="25" borderId="74" xfId="55" applyNumberFormat="1" applyFont="1" applyFill="1" applyBorder="1" applyAlignment="1" applyProtection="1">
      <alignment horizontal="center" vertical="center"/>
      <protection/>
    </xf>
    <xf numFmtId="2" fontId="13" fillId="25" borderId="75" xfId="55" applyNumberFormat="1" applyFont="1" applyFill="1" applyBorder="1" applyAlignment="1" applyProtection="1">
      <alignment horizontal="center" vertical="center"/>
      <protection locked="0"/>
    </xf>
    <xf numFmtId="2" fontId="13" fillId="25" borderId="76" xfId="55" applyNumberFormat="1" applyFont="1" applyFill="1" applyBorder="1" applyAlignment="1" applyProtection="1">
      <alignment horizontal="center" vertical="center"/>
      <protection/>
    </xf>
    <xf numFmtId="4" fontId="13" fillId="25" borderId="75" xfId="55" applyNumberFormat="1" applyFont="1" applyFill="1" applyBorder="1" applyAlignment="1" applyProtection="1">
      <alignment horizontal="center" vertical="center"/>
      <protection locked="0"/>
    </xf>
    <xf numFmtId="2" fontId="27" fillId="25" borderId="75" xfId="55" applyNumberFormat="1" applyFont="1" applyFill="1" applyBorder="1" applyAlignment="1" applyProtection="1">
      <alignment horizontal="left" vertical="center"/>
      <protection locked="0"/>
    </xf>
    <xf numFmtId="0" fontId="13" fillId="25" borderId="45" xfId="55" applyFont="1" applyFill="1" applyBorder="1" applyAlignment="1" applyProtection="1">
      <alignment horizontal="center" vertical="center"/>
      <protection/>
    </xf>
    <xf numFmtId="14" fontId="13" fillId="25" borderId="45" xfId="55" applyNumberFormat="1" applyFont="1" applyFill="1" applyBorder="1" applyAlignment="1" applyProtection="1">
      <alignment horizontal="center" vertical="center"/>
      <protection/>
    </xf>
    <xf numFmtId="4" fontId="13" fillId="25" borderId="17" xfId="55" applyNumberFormat="1" applyFont="1" applyFill="1" applyBorder="1" applyAlignment="1" applyProtection="1">
      <alignment horizontal="center" vertical="center"/>
      <protection locked="0"/>
    </xf>
    <xf numFmtId="2" fontId="27" fillId="25" borderId="17" xfId="55" applyNumberFormat="1" applyFont="1" applyFill="1" applyBorder="1" applyAlignment="1" applyProtection="1">
      <alignment horizontal="left" vertical="center"/>
      <protection locked="0"/>
    </xf>
    <xf numFmtId="2" fontId="13" fillId="25" borderId="17" xfId="55" applyNumberFormat="1" applyFont="1" applyFill="1" applyBorder="1" applyAlignment="1" applyProtection="1">
      <alignment horizontal="center" vertical="center"/>
      <protection locked="0"/>
    </xf>
    <xf numFmtId="0" fontId="11" fillId="25" borderId="25" xfId="55" applyFont="1" applyFill="1" applyBorder="1" applyAlignment="1">
      <alignment vertical="center"/>
      <protection/>
    </xf>
    <xf numFmtId="0" fontId="11" fillId="25" borderId="25" xfId="55" applyFont="1" applyFill="1" applyBorder="1" applyAlignment="1" applyProtection="1">
      <alignment vertical="center"/>
      <protection/>
    </xf>
    <xf numFmtId="0" fontId="0" fillId="25" borderId="25" xfId="0" applyFont="1" applyFill="1" applyBorder="1" applyAlignment="1" applyProtection="1">
      <alignment/>
      <protection/>
    </xf>
    <xf numFmtId="0" fontId="11" fillId="25" borderId="0" xfId="55" applyFont="1" applyFill="1" applyBorder="1" applyAlignment="1">
      <alignment vertical="center"/>
      <protection/>
    </xf>
    <xf numFmtId="0" fontId="11" fillId="25" borderId="0" xfId="55" applyFont="1" applyFill="1" applyAlignment="1">
      <alignment horizontal="center" vertical="center"/>
      <protection/>
    </xf>
    <xf numFmtId="0" fontId="13" fillId="25" borderId="0" xfId="55" applyFont="1" applyFill="1" applyAlignment="1">
      <alignment vertical="center"/>
      <protection/>
    </xf>
    <xf numFmtId="49" fontId="11" fillId="25" borderId="0" xfId="55" applyNumberFormat="1" applyFont="1" applyFill="1" applyAlignment="1">
      <alignment vertical="center"/>
      <protection/>
    </xf>
    <xf numFmtId="0" fontId="13" fillId="25" borderId="0" xfId="55" applyFont="1" applyFill="1" applyBorder="1" applyAlignment="1">
      <alignment vertical="center"/>
      <protection/>
    </xf>
    <xf numFmtId="2" fontId="60" fillId="25" borderId="10" xfId="55" applyNumberFormat="1" applyFont="1" applyFill="1" applyBorder="1" applyAlignment="1">
      <alignment horizontal="center" vertical="center"/>
      <protection/>
    </xf>
    <xf numFmtId="2" fontId="60" fillId="25" borderId="0" xfId="55" applyNumberFormat="1" applyFont="1" applyFill="1" applyBorder="1" applyAlignment="1">
      <alignment vertical="center"/>
      <protection/>
    </xf>
    <xf numFmtId="2" fontId="27" fillId="25" borderId="0" xfId="55" applyNumberFormat="1" applyFont="1" applyFill="1" applyBorder="1" applyAlignment="1" applyProtection="1">
      <alignment horizontal="center" vertical="center"/>
      <protection/>
    </xf>
    <xf numFmtId="0" fontId="65" fillId="25" borderId="0" xfId="55" applyNumberFormat="1" applyFont="1" applyFill="1" applyAlignment="1">
      <alignment horizontal="left" vertical="center"/>
      <protection/>
    </xf>
    <xf numFmtId="4" fontId="13" fillId="25" borderId="77" xfId="55" applyNumberFormat="1" applyFont="1" applyFill="1" applyBorder="1" applyAlignment="1" applyProtection="1">
      <alignment horizontal="center" vertical="center"/>
      <protection locked="0"/>
    </xf>
    <xf numFmtId="0" fontId="11" fillId="25" borderId="17" xfId="55" applyFont="1" applyFill="1" applyBorder="1" applyAlignment="1" applyProtection="1">
      <alignment vertical="center"/>
      <protection locked="0"/>
    </xf>
    <xf numFmtId="0" fontId="0" fillId="25" borderId="17" xfId="0" applyFont="1" applyFill="1" applyBorder="1" applyAlignment="1" applyProtection="1">
      <alignment/>
      <protection locked="0"/>
    </xf>
    <xf numFmtId="49" fontId="27" fillId="25" borderId="17" xfId="55" applyNumberFormat="1" applyFont="1" applyFill="1" applyBorder="1" applyAlignment="1" applyProtection="1">
      <alignment vertical="center"/>
      <protection locked="0"/>
    </xf>
    <xf numFmtId="4" fontId="3" fillId="25" borderId="0" xfId="0" applyNumberFormat="1" applyFont="1" applyFill="1" applyAlignment="1">
      <alignment/>
    </xf>
    <xf numFmtId="0" fontId="3" fillId="25" borderId="19" xfId="0" applyFont="1" applyFill="1" applyBorder="1" applyAlignment="1">
      <alignment horizontal="right"/>
    </xf>
    <xf numFmtId="4" fontId="3" fillId="25" borderId="47" xfId="0" applyNumberFormat="1" applyFont="1" applyFill="1" applyBorder="1" applyAlignment="1">
      <alignment/>
    </xf>
    <xf numFmtId="0" fontId="8" fillId="25" borderId="15" xfId="0" applyFont="1" applyFill="1" applyBorder="1" applyAlignment="1" applyProtection="1">
      <alignment/>
      <protection/>
    </xf>
    <xf numFmtId="0" fontId="3" fillId="25" borderId="0" xfId="0" applyFont="1" applyFill="1" applyBorder="1" applyAlignment="1">
      <alignment horizontal="right"/>
    </xf>
    <xf numFmtId="4" fontId="3" fillId="25" borderId="22" xfId="0" applyNumberFormat="1" applyFont="1" applyFill="1" applyBorder="1" applyAlignment="1">
      <alignment/>
    </xf>
    <xf numFmtId="0" fontId="25" fillId="25" borderId="0" xfId="0" applyFont="1" applyFill="1" applyAlignment="1" applyProtection="1">
      <alignment/>
      <protection/>
    </xf>
    <xf numFmtId="0" fontId="22" fillId="25" borderId="0" xfId="0" applyFont="1" applyFill="1" applyAlignment="1" applyProtection="1">
      <alignment horizontal="right"/>
      <protection/>
    </xf>
    <xf numFmtId="0" fontId="22" fillId="25" borderId="0" xfId="0" applyFont="1" applyFill="1" applyBorder="1" applyAlignment="1" applyProtection="1">
      <alignment horizontal="right"/>
      <protection/>
    </xf>
    <xf numFmtId="4" fontId="22" fillId="25" borderId="0" xfId="0" applyNumberFormat="1" applyFont="1" applyFill="1" applyBorder="1" applyAlignment="1">
      <alignment/>
    </xf>
    <xf numFmtId="0" fontId="24" fillId="25" borderId="12" xfId="0" applyFont="1" applyFill="1" applyBorder="1" applyAlignment="1" applyProtection="1">
      <alignment vertical="top"/>
      <protection/>
    </xf>
    <xf numFmtId="0" fontId="22" fillId="25" borderId="13" xfId="0" applyFont="1" applyFill="1" applyBorder="1" applyAlignment="1" applyProtection="1">
      <alignment/>
      <protection/>
    </xf>
    <xf numFmtId="0" fontId="22" fillId="25" borderId="13" xfId="0" applyFont="1" applyFill="1" applyBorder="1" applyAlignment="1" applyProtection="1">
      <alignment horizontal="right"/>
      <protection/>
    </xf>
    <xf numFmtId="4" fontId="22" fillId="25" borderId="14" xfId="0" applyNumberFormat="1" applyFont="1" applyFill="1" applyBorder="1" applyAlignment="1">
      <alignment/>
    </xf>
    <xf numFmtId="4" fontId="21" fillId="25" borderId="54" xfId="0" applyNumberFormat="1" applyFont="1" applyFill="1" applyBorder="1" applyAlignment="1" applyProtection="1">
      <alignment/>
      <protection locked="0"/>
    </xf>
    <xf numFmtId="4" fontId="22" fillId="25" borderId="0" xfId="0" applyNumberFormat="1" applyFont="1" applyFill="1" applyAlignment="1">
      <alignment/>
    </xf>
    <xf numFmtId="0" fontId="3" fillId="25" borderId="0" xfId="0" applyFont="1" applyFill="1" applyAlignment="1" applyProtection="1">
      <alignment/>
      <protection hidden="1"/>
    </xf>
    <xf numFmtId="0" fontId="26" fillId="25" borderId="0" xfId="0" applyFont="1" applyFill="1" applyAlignment="1" applyProtection="1">
      <alignment/>
      <protection hidden="1"/>
    </xf>
    <xf numFmtId="0" fontId="22" fillId="25" borderId="0" xfId="0" applyFont="1" applyFill="1" applyAlignment="1" applyProtection="1">
      <alignment/>
      <protection hidden="1"/>
    </xf>
    <xf numFmtId="0" fontId="21" fillId="25" borderId="26" xfId="0" applyFont="1" applyFill="1" applyBorder="1" applyAlignment="1" applyProtection="1">
      <alignment/>
      <protection hidden="1"/>
    </xf>
    <xf numFmtId="0" fontId="21" fillId="25" borderId="24" xfId="0" applyFont="1" applyFill="1" applyBorder="1" applyAlignment="1" applyProtection="1">
      <alignment/>
      <protection hidden="1"/>
    </xf>
    <xf numFmtId="0" fontId="22" fillId="25" borderId="24" xfId="0" applyFont="1" applyFill="1" applyBorder="1" applyAlignment="1" applyProtection="1">
      <alignment/>
      <protection hidden="1"/>
    </xf>
    <xf numFmtId="0" fontId="24" fillId="25" borderId="78" xfId="0" applyFont="1" applyFill="1" applyBorder="1" applyAlignment="1" applyProtection="1">
      <alignment horizontal="right"/>
      <protection hidden="1"/>
    </xf>
    <xf numFmtId="0" fontId="24" fillId="25" borderId="21" xfId="0" applyFont="1" applyFill="1" applyBorder="1" applyAlignment="1" applyProtection="1">
      <alignment vertical="top"/>
      <protection hidden="1"/>
    </xf>
    <xf numFmtId="0" fontId="0" fillId="25" borderId="19" xfId="0" applyFont="1" applyFill="1" applyBorder="1" applyAlignment="1" applyProtection="1">
      <alignment/>
      <protection hidden="1"/>
    </xf>
    <xf numFmtId="0" fontId="0" fillId="25" borderId="47" xfId="0" applyFont="1" applyFill="1" applyBorder="1" applyAlignment="1" applyProtection="1">
      <alignment/>
      <protection hidden="1"/>
    </xf>
    <xf numFmtId="4" fontId="24" fillId="25" borderId="37" xfId="0" applyNumberFormat="1" applyFont="1" applyFill="1" applyBorder="1" applyAlignment="1" applyProtection="1">
      <alignment/>
      <protection/>
    </xf>
    <xf numFmtId="0" fontId="0" fillId="25" borderId="0" xfId="0" applyFont="1" applyFill="1" applyAlignment="1" applyProtection="1">
      <alignment/>
      <protection hidden="1"/>
    </xf>
    <xf numFmtId="0" fontId="21" fillId="25" borderId="53" xfId="0" applyFont="1" applyFill="1" applyBorder="1" applyAlignment="1" applyProtection="1">
      <alignment/>
      <protection hidden="1" locked="0"/>
    </xf>
    <xf numFmtId="0" fontId="21" fillId="25" borderId="25" xfId="0" applyFont="1" applyFill="1" applyBorder="1" applyAlignment="1" applyProtection="1">
      <alignment/>
      <protection hidden="1"/>
    </xf>
    <xf numFmtId="0" fontId="21" fillId="25" borderId="54" xfId="0" applyFont="1" applyFill="1" applyBorder="1" applyAlignment="1" applyProtection="1">
      <alignment/>
      <protection hidden="1"/>
    </xf>
    <xf numFmtId="0" fontId="21" fillId="25" borderId="55" xfId="0" applyFont="1" applyFill="1" applyBorder="1" applyAlignment="1" applyProtection="1">
      <alignment/>
      <protection hidden="1"/>
    </xf>
    <xf numFmtId="0" fontId="21" fillId="25" borderId="25" xfId="0" applyFont="1" applyFill="1" applyBorder="1" applyAlignment="1" applyProtection="1">
      <alignment horizontal="right"/>
      <protection hidden="1"/>
    </xf>
    <xf numFmtId="0" fontId="21" fillId="25" borderId="22" xfId="0" applyFont="1" applyFill="1" applyBorder="1" applyAlignment="1" applyProtection="1">
      <alignment/>
      <protection hidden="1"/>
    </xf>
    <xf numFmtId="4" fontId="21" fillId="25" borderId="52" xfId="0" applyNumberFormat="1" applyFont="1" applyFill="1" applyBorder="1" applyAlignment="1" applyProtection="1">
      <alignment/>
      <protection hidden="1"/>
    </xf>
    <xf numFmtId="0" fontId="21" fillId="25" borderId="56" xfId="0" applyFont="1" applyFill="1" applyBorder="1" applyAlignment="1" applyProtection="1">
      <alignment/>
      <protection hidden="1" locked="0"/>
    </xf>
    <xf numFmtId="0" fontId="21" fillId="25" borderId="19" xfId="0" applyFont="1" applyFill="1" applyBorder="1" applyAlignment="1" applyProtection="1">
      <alignment/>
      <protection hidden="1"/>
    </xf>
    <xf numFmtId="0" fontId="21" fillId="25" borderId="11" xfId="0" applyFont="1" applyFill="1" applyBorder="1" applyAlignment="1" applyProtection="1">
      <alignment/>
      <protection hidden="1"/>
    </xf>
    <xf numFmtId="0" fontId="21" fillId="25" borderId="57" xfId="0" applyFont="1" applyFill="1" applyBorder="1" applyAlignment="1" applyProtection="1">
      <alignment/>
      <protection hidden="1"/>
    </xf>
    <xf numFmtId="0" fontId="21" fillId="25" borderId="19" xfId="0" applyFont="1" applyFill="1" applyBorder="1" applyAlignment="1" applyProtection="1">
      <alignment horizontal="right"/>
      <protection hidden="1"/>
    </xf>
    <xf numFmtId="4" fontId="21" fillId="25" borderId="11" xfId="0" applyNumberFormat="1" applyFont="1" applyFill="1" applyBorder="1" applyAlignment="1" applyProtection="1">
      <alignment/>
      <protection hidden="1"/>
    </xf>
    <xf numFmtId="4" fontId="3" fillId="25" borderId="0" xfId="0" applyNumberFormat="1" applyFont="1" applyFill="1" applyAlignment="1">
      <alignment horizontal="right"/>
    </xf>
    <xf numFmtId="4" fontId="3" fillId="25" borderId="0" xfId="0" applyNumberFormat="1" applyFont="1" applyFill="1" applyBorder="1" applyAlignment="1">
      <alignment/>
    </xf>
    <xf numFmtId="0" fontId="21" fillId="25" borderId="26" xfId="0" applyFont="1" applyFill="1" applyBorder="1" applyAlignment="1">
      <alignment/>
    </xf>
    <xf numFmtId="0" fontId="23" fillId="25" borderId="26" xfId="0" applyFont="1" applyFill="1" applyBorder="1" applyAlignment="1">
      <alignment/>
    </xf>
    <xf numFmtId="0" fontId="21" fillId="25" borderId="24" xfId="0" applyFont="1" applyFill="1" applyBorder="1" applyAlignment="1">
      <alignment horizontal="right"/>
    </xf>
    <xf numFmtId="4" fontId="21" fillId="25" borderId="46" xfId="0" applyNumberFormat="1" applyFont="1" applyFill="1" applyBorder="1" applyAlignment="1">
      <alignment/>
    </xf>
    <xf numFmtId="4" fontId="21" fillId="25" borderId="62" xfId="0" applyNumberFormat="1" applyFont="1" applyFill="1" applyBorder="1" applyAlignment="1">
      <alignment/>
    </xf>
    <xf numFmtId="4" fontId="21" fillId="25" borderId="24" xfId="0" applyNumberFormat="1" applyFont="1" applyFill="1" applyBorder="1" applyAlignment="1">
      <alignment/>
    </xf>
    <xf numFmtId="4" fontId="21" fillId="25" borderId="43" xfId="0" applyNumberFormat="1" applyFont="1" applyFill="1" applyBorder="1" applyAlignment="1">
      <alignment/>
    </xf>
    <xf numFmtId="4" fontId="23" fillId="25" borderId="12" xfId="0" applyNumberFormat="1" applyFont="1" applyFill="1" applyBorder="1" applyAlignment="1">
      <alignment/>
    </xf>
    <xf numFmtId="4" fontId="23" fillId="25" borderId="14" xfId="0" applyNumberFormat="1" applyFont="1" applyFill="1" applyBorder="1" applyAlignment="1">
      <alignment/>
    </xf>
    <xf numFmtId="4" fontId="21" fillId="25" borderId="2" xfId="0" applyNumberFormat="1" applyFont="1" applyFill="1" applyBorder="1" applyAlignment="1" applyProtection="1">
      <alignment/>
      <protection/>
    </xf>
    <xf numFmtId="4" fontId="21" fillId="25" borderId="26" xfId="0" applyNumberFormat="1" applyFont="1" applyFill="1" applyBorder="1" applyAlignment="1" applyProtection="1">
      <alignment/>
      <protection/>
    </xf>
    <xf numFmtId="4" fontId="21" fillId="25" borderId="0" xfId="0" applyNumberFormat="1" applyFont="1" applyFill="1" applyAlignment="1">
      <alignment/>
    </xf>
    <xf numFmtId="0" fontId="21" fillId="25" borderId="0" xfId="0" applyFont="1" applyFill="1" applyAlignment="1">
      <alignment vertical="center"/>
    </xf>
    <xf numFmtId="0" fontId="25" fillId="25" borderId="21" xfId="0" applyFont="1" applyFill="1" applyBorder="1" applyAlignment="1">
      <alignment vertical="top"/>
    </xf>
    <xf numFmtId="4" fontId="21" fillId="25" borderId="19" xfId="0" applyNumberFormat="1" applyFont="1" applyFill="1" applyBorder="1" applyAlignment="1">
      <alignment/>
    </xf>
    <xf numFmtId="4" fontId="21" fillId="25" borderId="47" xfId="0" applyNumberFormat="1" applyFont="1" applyFill="1" applyBorder="1" applyAlignment="1">
      <alignment/>
    </xf>
    <xf numFmtId="4" fontId="21" fillId="25" borderId="27" xfId="0" applyNumberFormat="1" applyFont="1" applyFill="1" applyBorder="1" applyAlignment="1">
      <alignment/>
    </xf>
    <xf numFmtId="0" fontId="46" fillId="25" borderId="0" xfId="0" applyFont="1" applyFill="1" applyBorder="1" applyAlignment="1">
      <alignment/>
    </xf>
    <xf numFmtId="4" fontId="26" fillId="25" borderId="0" xfId="0" applyNumberFormat="1" applyFont="1" applyFill="1" applyBorder="1" applyAlignment="1">
      <alignment/>
    </xf>
    <xf numFmtId="4" fontId="26" fillId="25" borderId="19" xfId="0" applyNumberFormat="1" applyFont="1" applyFill="1" applyBorder="1" applyAlignment="1">
      <alignment/>
    </xf>
    <xf numFmtId="4" fontId="26" fillId="25" borderId="47" xfId="0" applyNumberFormat="1" applyFont="1" applyFill="1" applyBorder="1" applyAlignment="1">
      <alignment/>
    </xf>
    <xf numFmtId="0" fontId="39" fillId="25" borderId="19" xfId="0" applyFont="1" applyFill="1" applyBorder="1" applyAlignment="1" applyProtection="1">
      <alignment vertical="top"/>
      <protection/>
    </xf>
    <xf numFmtId="0" fontId="22" fillId="25" borderId="19" xfId="0" applyFont="1" applyFill="1" applyBorder="1" applyAlignment="1" applyProtection="1">
      <alignment/>
      <protection/>
    </xf>
    <xf numFmtId="0" fontId="39" fillId="25" borderId="19" xfId="0" applyFont="1" applyFill="1" applyBorder="1" applyAlignment="1" applyProtection="1">
      <alignment horizontal="right" vertical="top"/>
      <protection/>
    </xf>
    <xf numFmtId="0" fontId="25" fillId="0" borderId="0" xfId="0" applyFont="1" applyBorder="1" applyAlignment="1">
      <alignment horizontal="left"/>
    </xf>
    <xf numFmtId="4" fontId="24" fillId="25" borderId="10" xfId="0" applyNumberFormat="1" applyFont="1" applyFill="1" applyBorder="1" applyAlignment="1">
      <alignment/>
    </xf>
    <xf numFmtId="0" fontId="0" fillId="25" borderId="0" xfId="0" applyFill="1" applyAlignment="1" applyProtection="1">
      <alignment/>
      <protection hidden="1"/>
    </xf>
    <xf numFmtId="0" fontId="2" fillId="25" borderId="0" xfId="0" applyFont="1" applyFill="1" applyBorder="1" applyAlignment="1" applyProtection="1">
      <alignment/>
      <protection/>
    </xf>
    <xf numFmtId="10" fontId="39" fillId="25" borderId="48" xfId="0" applyNumberFormat="1" applyFont="1" applyFill="1" applyBorder="1" applyAlignment="1" applyProtection="1">
      <alignment horizontal="right"/>
      <protection/>
    </xf>
    <xf numFmtId="2" fontId="21" fillId="25" borderId="0" xfId="0" applyNumberFormat="1" applyFont="1" applyFill="1" applyBorder="1" applyAlignment="1" applyProtection="1">
      <alignment/>
      <protection/>
    </xf>
    <xf numFmtId="4" fontId="21" fillId="25" borderId="0" xfId="0" applyNumberFormat="1" applyFont="1" applyFill="1" applyBorder="1" applyAlignment="1" applyProtection="1">
      <alignment vertical="center"/>
      <protection/>
    </xf>
    <xf numFmtId="0" fontId="24" fillId="22" borderId="0" xfId="0" applyFont="1" applyFill="1" applyAlignment="1">
      <alignment horizontal="left"/>
    </xf>
    <xf numFmtId="0" fontId="22" fillId="22" borderId="0" xfId="0" applyFont="1" applyFill="1" applyAlignment="1">
      <alignment horizontal="left"/>
    </xf>
    <xf numFmtId="0" fontId="22" fillId="0" borderId="0" xfId="0" applyFont="1" applyAlignment="1">
      <alignment vertical="top"/>
    </xf>
    <xf numFmtId="0" fontId="86" fillId="0" borderId="0" xfId="0" applyFont="1" applyAlignment="1" applyProtection="1">
      <alignment horizontal="left"/>
      <protection/>
    </xf>
    <xf numFmtId="0" fontId="21" fillId="25" borderId="0" xfId="0" applyFont="1" applyFill="1" applyAlignment="1" applyProtection="1">
      <alignment/>
      <protection/>
    </xf>
    <xf numFmtId="0" fontId="85" fillId="0" borderId="0" xfId="49" applyFont="1" applyBorder="1" applyAlignment="1" applyProtection="1">
      <alignment horizontal="left"/>
      <protection/>
    </xf>
    <xf numFmtId="0" fontId="85" fillId="0" borderId="0" xfId="49" applyFont="1" applyAlignment="1" applyProtection="1">
      <alignment/>
      <protection/>
    </xf>
    <xf numFmtId="0" fontId="0" fillId="0" borderId="0" xfId="0" applyFont="1" applyAlignment="1">
      <alignment vertical="top"/>
    </xf>
    <xf numFmtId="0" fontId="0" fillId="27" borderId="0" xfId="0" applyFill="1" applyAlignment="1">
      <alignment/>
    </xf>
    <xf numFmtId="0" fontId="51" fillId="27" borderId="0" xfId="0" applyFont="1" applyFill="1" applyAlignment="1">
      <alignment/>
    </xf>
    <xf numFmtId="0" fontId="22" fillId="27" borderId="0" xfId="0" applyFont="1" applyFill="1" applyAlignment="1">
      <alignment/>
    </xf>
    <xf numFmtId="0" fontId="52" fillId="27" borderId="0" xfId="0" applyFont="1" applyFill="1" applyAlignment="1">
      <alignment/>
    </xf>
    <xf numFmtId="0" fontId="92" fillId="27" borderId="0" xfId="0" applyFont="1" applyFill="1" applyAlignment="1">
      <alignment/>
    </xf>
    <xf numFmtId="0" fontId="25" fillId="0" borderId="0" xfId="0" applyFont="1" applyAlignment="1">
      <alignment/>
    </xf>
    <xf numFmtId="0" fontId="0" fillId="0" borderId="0" xfId="0" applyFont="1" applyAlignment="1" applyProtection="1">
      <alignment textRotation="90"/>
      <protection/>
    </xf>
    <xf numFmtId="208" fontId="21" fillId="0" borderId="0" xfId="0" applyNumberFormat="1" applyFont="1" applyAlignment="1" applyProtection="1">
      <alignment horizontal="left"/>
      <protection/>
    </xf>
    <xf numFmtId="14" fontId="12" fillId="25" borderId="79" xfId="55" applyNumberFormat="1" applyFont="1" applyFill="1" applyBorder="1" applyAlignment="1" applyProtection="1">
      <alignment horizontal="right" vertical="center"/>
      <protection/>
    </xf>
    <xf numFmtId="0" fontId="22" fillId="25" borderId="18" xfId="0" applyFont="1" applyFill="1" applyBorder="1" applyAlignment="1" applyProtection="1">
      <alignment horizontal="right"/>
      <protection hidden="1"/>
    </xf>
    <xf numFmtId="0" fontId="21" fillId="25" borderId="35" xfId="0" applyFont="1" applyFill="1" applyBorder="1" applyAlignment="1" applyProtection="1">
      <alignment/>
      <protection locked="0"/>
    </xf>
    <xf numFmtId="0" fontId="21" fillId="25" borderId="80" xfId="0" applyFont="1" applyFill="1" applyBorder="1" applyAlignment="1" applyProtection="1">
      <alignment/>
      <protection locked="0"/>
    </xf>
    <xf numFmtId="221" fontId="0" fillId="0" borderId="0" xfId="0" applyNumberFormat="1" applyAlignment="1">
      <alignment/>
    </xf>
    <xf numFmtId="221" fontId="24" fillId="25" borderId="81" xfId="0" applyNumberFormat="1" applyFont="1" applyFill="1" applyBorder="1" applyAlignment="1" applyProtection="1">
      <alignment/>
      <protection/>
    </xf>
    <xf numFmtId="221" fontId="23" fillId="25" borderId="54" xfId="0" applyNumberFormat="1" applyFont="1" applyFill="1" applyBorder="1" applyAlignment="1" applyProtection="1">
      <alignment/>
      <protection/>
    </xf>
    <xf numFmtId="221" fontId="23" fillId="25" borderId="52" xfId="0" applyNumberFormat="1" applyFont="1" applyFill="1" applyBorder="1" applyAlignment="1" applyProtection="1">
      <alignment/>
      <protection/>
    </xf>
    <xf numFmtId="221" fontId="21" fillId="25" borderId="82" xfId="0" applyNumberFormat="1" applyFont="1" applyFill="1" applyBorder="1" applyAlignment="1" applyProtection="1">
      <alignment/>
      <protection/>
    </xf>
    <xf numFmtId="0" fontId="87" fillId="0" borderId="0" xfId="0" applyFont="1" applyAlignment="1" applyProtection="1">
      <alignment horizontal="left"/>
      <protection locked="0"/>
    </xf>
    <xf numFmtId="0" fontId="39" fillId="0" borderId="0" xfId="0" applyFont="1" applyAlignment="1" applyProtection="1">
      <alignment horizontal="left" vertical="top"/>
      <protection/>
    </xf>
    <xf numFmtId="0" fontId="22" fillId="25" borderId="0" xfId="0" applyFont="1" applyFill="1" applyAlignment="1">
      <alignment horizontal="left"/>
    </xf>
    <xf numFmtId="2" fontId="60" fillId="25" borderId="76" xfId="55" applyNumberFormat="1" applyFont="1" applyFill="1" applyBorder="1" applyAlignment="1" applyProtection="1">
      <alignment horizontal="center" vertical="center"/>
      <protection/>
    </xf>
    <xf numFmtId="195" fontId="0" fillId="0" borderId="0" xfId="0" applyNumberFormat="1" applyAlignment="1">
      <alignment/>
    </xf>
    <xf numFmtId="49" fontId="24" fillId="25" borderId="0" xfId="0" applyNumberFormat="1" applyFont="1" applyFill="1" applyBorder="1" applyAlignment="1" applyProtection="1">
      <alignment/>
      <protection hidden="1"/>
    </xf>
    <xf numFmtId="49" fontId="0" fillId="25" borderId="0" xfId="0" applyNumberFormat="1" applyFont="1" applyFill="1" applyBorder="1" applyAlignment="1" applyProtection="1">
      <alignment/>
      <protection hidden="1"/>
    </xf>
    <xf numFmtId="0" fontId="24" fillId="25" borderId="0" xfId="0" applyFont="1" applyFill="1" applyBorder="1" applyAlignment="1" applyProtection="1">
      <alignment/>
      <protection hidden="1"/>
    </xf>
    <xf numFmtId="0" fontId="3" fillId="25" borderId="0" xfId="0" applyFont="1" applyFill="1" applyAlignment="1" applyProtection="1">
      <alignment horizontal="right"/>
      <protection hidden="1"/>
    </xf>
    <xf numFmtId="223" fontId="11" fillId="0" borderId="0" xfId="55" applyNumberFormat="1" applyFont="1" applyAlignment="1" applyProtection="1">
      <alignment horizontal="center" wrapText="1"/>
      <protection hidden="1"/>
    </xf>
    <xf numFmtId="0" fontId="11" fillId="0" borderId="0" xfId="55" applyFont="1" applyAlignment="1" applyProtection="1">
      <alignment wrapText="1"/>
      <protection hidden="1"/>
    </xf>
    <xf numFmtId="224" fontId="0" fillId="25" borderId="0" xfId="0" applyNumberFormat="1" applyFill="1" applyAlignment="1" applyProtection="1">
      <alignment/>
      <protection hidden="1"/>
    </xf>
    <xf numFmtId="0" fontId="63" fillId="25" borderId="0" xfId="0" applyFont="1" applyFill="1" applyAlignment="1" applyProtection="1">
      <alignment/>
      <protection hidden="1"/>
    </xf>
    <xf numFmtId="223" fontId="11" fillId="0" borderId="0" xfId="55" applyNumberFormat="1" applyFont="1" applyAlignment="1" applyProtection="1">
      <alignment horizontal="center" vertical="center"/>
      <protection hidden="1"/>
    </xf>
    <xf numFmtId="224" fontId="88" fillId="25" borderId="0" xfId="0" applyNumberFormat="1" applyFont="1" applyFill="1" applyAlignment="1" applyProtection="1">
      <alignment horizontal="left"/>
      <protection hidden="1"/>
    </xf>
    <xf numFmtId="194" fontId="93" fillId="25" borderId="0" xfId="55" applyNumberFormat="1" applyFont="1" applyFill="1" applyAlignment="1" applyProtection="1">
      <alignment horizontal="centerContinuous" vertical="center"/>
      <protection/>
    </xf>
    <xf numFmtId="0" fontId="63" fillId="0" borderId="0" xfId="0" applyFont="1" applyFill="1" applyAlignment="1">
      <alignment/>
    </xf>
    <xf numFmtId="49" fontId="64" fillId="0" borderId="0" xfId="0" applyNumberFormat="1" applyFont="1" applyFill="1" applyAlignment="1">
      <alignment horizontal="left"/>
    </xf>
    <xf numFmtId="208" fontId="21" fillId="0" borderId="0" xfId="0" applyNumberFormat="1" applyFont="1" applyFill="1" applyAlignment="1" applyProtection="1">
      <alignment horizontal="left"/>
      <protection/>
    </xf>
    <xf numFmtId="49" fontId="64" fillId="0" borderId="0" xfId="0" applyNumberFormat="1" applyFont="1" applyFill="1" applyAlignment="1" applyProtection="1">
      <alignment horizontal="left"/>
      <protection hidden="1"/>
    </xf>
    <xf numFmtId="0" fontId="0" fillId="0" borderId="0" xfId="0" applyFill="1" applyAlignment="1" applyProtection="1">
      <alignment/>
      <protection hidden="1"/>
    </xf>
    <xf numFmtId="0" fontId="11" fillId="0" borderId="0" xfId="55" applyFont="1" applyFill="1" applyAlignment="1">
      <alignment vertical="center"/>
      <protection/>
    </xf>
    <xf numFmtId="4" fontId="23" fillId="25" borderId="17" xfId="0" applyNumberFormat="1" applyFont="1" applyFill="1" applyBorder="1" applyAlignment="1" applyProtection="1">
      <alignment/>
      <protection locked="0"/>
    </xf>
    <xf numFmtId="0" fontId="94" fillId="0" borderId="0" xfId="0" applyFont="1" applyAlignment="1" applyProtection="1">
      <alignment horizontal="right" vertical="top"/>
      <protection locked="0"/>
    </xf>
    <xf numFmtId="49" fontId="3" fillId="25" borderId="0" xfId="0" applyNumberFormat="1" applyFont="1" applyFill="1" applyBorder="1" applyAlignment="1" applyProtection="1">
      <alignment horizontal="right"/>
      <protection hidden="1"/>
    </xf>
    <xf numFmtId="0" fontId="23" fillId="0" borderId="0" xfId="0" applyFont="1" applyAlignment="1" applyProtection="1">
      <alignment horizontal="left"/>
      <protection/>
    </xf>
    <xf numFmtId="0" fontId="23" fillId="0" borderId="0" xfId="0" applyFont="1" applyAlignment="1">
      <alignment horizontal="left" wrapText="1"/>
    </xf>
    <xf numFmtId="0" fontId="23" fillId="0" borderId="0" xfId="0" applyFont="1" applyAlignment="1">
      <alignment horizontal="right"/>
    </xf>
    <xf numFmtId="49" fontId="24" fillId="25" borderId="34" xfId="0" applyNumberFormat="1" applyFont="1" applyFill="1" applyBorder="1" applyAlignment="1" applyProtection="1">
      <alignment/>
      <protection locked="0"/>
    </xf>
    <xf numFmtId="49" fontId="24" fillId="25" borderId="35" xfId="0" applyNumberFormat="1" applyFont="1" applyFill="1" applyBorder="1" applyAlignment="1" applyProtection="1">
      <alignment/>
      <protection locked="0"/>
    </xf>
    <xf numFmtId="49" fontId="24" fillId="25" borderId="80" xfId="0" applyNumberFormat="1" applyFont="1" applyFill="1" applyBorder="1" applyAlignment="1" applyProtection="1">
      <alignment/>
      <protection locked="0"/>
    </xf>
    <xf numFmtId="0" fontId="40" fillId="20" borderId="0" xfId="0" applyFont="1" applyFill="1" applyAlignment="1" applyProtection="1">
      <alignment horizontal="center" vertical="top" wrapText="1"/>
      <protection/>
    </xf>
    <xf numFmtId="0" fontId="0" fillId="20" borderId="0" xfId="0" applyFont="1" applyFill="1" applyAlignment="1" applyProtection="1">
      <alignment horizontal="center" vertical="top" wrapText="1"/>
      <protection/>
    </xf>
    <xf numFmtId="0" fontId="0" fillId="0" borderId="0" xfId="0" applyFont="1" applyAlignment="1" applyProtection="1">
      <alignment wrapText="1"/>
      <protection/>
    </xf>
    <xf numFmtId="49" fontId="24" fillId="25" borderId="34" xfId="0" applyNumberFormat="1" applyFont="1" applyFill="1" applyBorder="1" applyAlignment="1" applyProtection="1">
      <alignment horizontal="left"/>
      <protection locked="0"/>
    </xf>
    <xf numFmtId="49" fontId="24" fillId="25" borderId="80" xfId="0" applyNumberFormat="1" applyFont="1" applyFill="1" applyBorder="1" applyAlignment="1" applyProtection="1">
      <alignment horizontal="left"/>
      <protection locked="0"/>
    </xf>
    <xf numFmtId="14" fontId="24" fillId="25" borderId="34" xfId="0" applyNumberFormat="1" applyFont="1" applyFill="1" applyBorder="1" applyAlignment="1" applyProtection="1">
      <alignment horizontal="center"/>
      <protection locked="0"/>
    </xf>
    <xf numFmtId="14" fontId="24" fillId="25" borderId="80" xfId="0" applyNumberFormat="1" applyFont="1" applyFill="1" applyBorder="1" applyAlignment="1" applyProtection="1">
      <alignment horizontal="center"/>
      <protection locked="0"/>
    </xf>
    <xf numFmtId="49" fontId="0" fillId="25" borderId="35" xfId="0" applyNumberFormat="1" applyFill="1" applyBorder="1" applyAlignment="1" applyProtection="1">
      <alignment/>
      <protection locked="0"/>
    </xf>
    <xf numFmtId="49" fontId="0" fillId="25" borderId="80" xfId="0" applyNumberFormat="1" applyFill="1" applyBorder="1" applyAlignment="1" applyProtection="1">
      <alignment/>
      <protection locked="0"/>
    </xf>
    <xf numFmtId="0" fontId="22" fillId="25" borderId="0" xfId="0" applyFont="1" applyFill="1" applyAlignment="1">
      <alignment vertical="center" wrapText="1"/>
    </xf>
    <xf numFmtId="0" fontId="0" fillId="25" borderId="0" xfId="0" applyFont="1" applyFill="1" applyAlignment="1">
      <alignment vertical="center"/>
    </xf>
    <xf numFmtId="0" fontId="24" fillId="25" borderId="34" xfId="0" applyFont="1" applyFill="1" applyBorder="1" applyAlignment="1" applyProtection="1">
      <alignment/>
      <protection locked="0"/>
    </xf>
    <xf numFmtId="0" fontId="24" fillId="25" borderId="35" xfId="0" applyFont="1" applyFill="1" applyBorder="1" applyAlignment="1" applyProtection="1">
      <alignment/>
      <protection locked="0"/>
    </xf>
    <xf numFmtId="0" fontId="24" fillId="25" borderId="80" xfId="0" applyFont="1" applyFill="1" applyBorder="1" applyAlignment="1" applyProtection="1">
      <alignment/>
      <protection locked="0"/>
    </xf>
    <xf numFmtId="49" fontId="7" fillId="25" borderId="0" xfId="0" applyNumberFormat="1" applyFont="1" applyFill="1" applyBorder="1" applyAlignment="1" applyProtection="1">
      <alignment horizontal="left"/>
      <protection hidden="1"/>
    </xf>
    <xf numFmtId="0" fontId="24" fillId="25" borderId="34" xfId="0" applyFont="1" applyFill="1" applyBorder="1" applyAlignment="1" applyProtection="1">
      <alignment horizontal="left"/>
      <protection locked="0"/>
    </xf>
    <xf numFmtId="0" fontId="24" fillId="25" borderId="35" xfId="0" applyFont="1" applyFill="1" applyBorder="1" applyAlignment="1" applyProtection="1">
      <alignment horizontal="left"/>
      <protection locked="0"/>
    </xf>
    <xf numFmtId="0" fontId="24" fillId="25" borderId="80" xfId="0" applyFont="1" applyFill="1" applyBorder="1" applyAlignment="1" applyProtection="1">
      <alignment horizontal="left"/>
      <protection locked="0"/>
    </xf>
    <xf numFmtId="49" fontId="0" fillId="25" borderId="35" xfId="0" applyNumberFormat="1" applyFont="1" applyFill="1" applyBorder="1" applyAlignment="1" applyProtection="1">
      <alignment horizontal="left"/>
      <protection locked="0"/>
    </xf>
    <xf numFmtId="49" fontId="0" fillId="25" borderId="80" xfId="0" applyNumberFormat="1" applyFont="1" applyFill="1" applyBorder="1" applyAlignment="1" applyProtection="1">
      <alignment horizontal="left"/>
      <protection locked="0"/>
    </xf>
    <xf numFmtId="49" fontId="0" fillId="25" borderId="80" xfId="0" applyNumberFormat="1" applyFont="1" applyFill="1" applyBorder="1" applyAlignment="1" applyProtection="1">
      <alignment/>
      <protection locked="0"/>
    </xf>
    <xf numFmtId="0" fontId="23" fillId="0" borderId="0" xfId="0" applyFont="1" applyAlignment="1" applyProtection="1">
      <alignment/>
      <protection/>
    </xf>
    <xf numFmtId="49" fontId="0" fillId="25" borderId="35" xfId="0" applyNumberFormat="1" applyFont="1" applyFill="1" applyBorder="1" applyAlignment="1" applyProtection="1">
      <alignment/>
      <protection locked="0"/>
    </xf>
    <xf numFmtId="0" fontId="23" fillId="25" borderId="26" xfId="0" applyFont="1" applyFill="1" applyBorder="1" applyAlignment="1">
      <alignment horizontal="left"/>
    </xf>
    <xf numFmtId="0" fontId="23" fillId="25" borderId="24" xfId="0" applyFont="1" applyFill="1" applyBorder="1" applyAlignment="1">
      <alignment/>
    </xf>
    <xf numFmtId="0" fontId="23" fillId="25" borderId="43" xfId="0" applyFont="1" applyFill="1" applyBorder="1" applyAlignment="1">
      <alignment/>
    </xf>
    <xf numFmtId="2" fontId="24" fillId="25" borderId="12" xfId="0" applyNumberFormat="1" applyFont="1" applyFill="1" applyBorder="1" applyAlignment="1">
      <alignment horizontal="center"/>
    </xf>
    <xf numFmtId="2" fontId="24" fillId="25" borderId="14" xfId="0" applyNumberFormat="1" applyFont="1" applyFill="1" applyBorder="1" applyAlignment="1">
      <alignment horizontal="center"/>
    </xf>
    <xf numFmtId="0" fontId="23" fillId="25" borderId="26" xfId="0" applyNumberFormat="1" applyFont="1" applyFill="1" applyBorder="1" applyAlignment="1">
      <alignment horizontal="left"/>
    </xf>
    <xf numFmtId="0" fontId="0" fillId="25" borderId="24" xfId="0" applyFill="1" applyBorder="1" applyAlignment="1">
      <alignment/>
    </xf>
    <xf numFmtId="0" fontId="0" fillId="25" borderId="43" xfId="0" applyFill="1" applyBorder="1" applyAlignment="1">
      <alignment/>
    </xf>
    <xf numFmtId="0" fontId="3" fillId="25" borderId="0" xfId="0" applyFont="1" applyFill="1" applyAlignment="1">
      <alignment wrapText="1"/>
    </xf>
    <xf numFmtId="0" fontId="0" fillId="25" borderId="0" xfId="0" applyFill="1" applyAlignment="1">
      <alignment/>
    </xf>
    <xf numFmtId="14" fontId="7" fillId="25" borderId="0" xfId="0" applyNumberFormat="1" applyFont="1" applyFill="1" applyAlignment="1" applyProtection="1">
      <alignment horizontal="center"/>
      <protection/>
    </xf>
    <xf numFmtId="0" fontId="7" fillId="25" borderId="0" xfId="0" applyFont="1" applyFill="1" applyAlignment="1" applyProtection="1">
      <alignment horizontal="center"/>
      <protection/>
    </xf>
    <xf numFmtId="0" fontId="7" fillId="25" borderId="0" xfId="0" applyFont="1" applyFill="1" applyAlignment="1" applyProtection="1">
      <alignment/>
      <protection/>
    </xf>
    <xf numFmtId="0" fontId="0" fillId="25" borderId="0" xfId="0" applyFill="1" applyAlignment="1" applyProtection="1">
      <alignment/>
      <protection/>
    </xf>
    <xf numFmtId="0" fontId="3" fillId="25" borderId="0" xfId="0" applyFont="1" applyFill="1" applyAlignment="1" applyProtection="1">
      <alignment/>
      <protection/>
    </xf>
    <xf numFmtId="0" fontId="53" fillId="25" borderId="0" xfId="0" applyFont="1" applyFill="1" applyAlignment="1">
      <alignment horizontal="center"/>
    </xf>
    <xf numFmtId="0" fontId="21" fillId="25" borderId="0" xfId="0" applyFont="1" applyFill="1" applyBorder="1" applyAlignment="1" applyProtection="1">
      <alignment horizontal="right"/>
      <protection/>
    </xf>
    <xf numFmtId="0" fontId="21" fillId="25" borderId="83" xfId="0" applyFont="1" applyFill="1" applyBorder="1" applyAlignment="1" applyProtection="1">
      <alignment horizontal="right"/>
      <protection/>
    </xf>
    <xf numFmtId="0" fontId="67" fillId="25" borderId="34" xfId="0" applyFont="1" applyFill="1" applyBorder="1" applyAlignment="1" applyProtection="1">
      <alignment vertical="top" wrapText="1"/>
      <protection locked="0"/>
    </xf>
    <xf numFmtId="0" fontId="67" fillId="25" borderId="35" xfId="0" applyFont="1" applyFill="1" applyBorder="1" applyAlignment="1" applyProtection="1">
      <alignment vertical="top" wrapText="1"/>
      <protection locked="0"/>
    </xf>
    <xf numFmtId="0" fontId="67" fillId="25" borderId="80" xfId="0" applyFont="1" applyFill="1" applyBorder="1" applyAlignment="1" applyProtection="1">
      <alignment vertical="top" wrapText="1"/>
      <protection locked="0"/>
    </xf>
    <xf numFmtId="0" fontId="22" fillId="0" borderId="0" xfId="0" applyFont="1" applyAlignment="1">
      <alignment/>
    </xf>
    <xf numFmtId="0" fontId="39" fillId="20" borderId="84" xfId="0" applyFont="1" applyFill="1" applyBorder="1" applyAlignment="1" applyProtection="1">
      <alignment horizontal="center" vertical="center"/>
      <protection/>
    </xf>
    <xf numFmtId="0" fontId="0" fillId="0" borderId="84" xfId="0" applyFont="1" applyBorder="1" applyAlignment="1" applyProtection="1">
      <alignment horizontal="center" vertical="center"/>
      <protection/>
    </xf>
    <xf numFmtId="196" fontId="56" fillId="25" borderId="0" xfId="55" applyNumberFormat="1" applyFont="1" applyFill="1" applyBorder="1" applyAlignment="1" applyProtection="1">
      <alignment horizontal="center" vertical="top"/>
      <protection/>
    </xf>
    <xf numFmtId="0" fontId="24" fillId="25" borderId="68" xfId="0" applyFont="1" applyFill="1" applyBorder="1" applyAlignment="1" applyProtection="1">
      <alignment horizontal="center"/>
      <protection/>
    </xf>
    <xf numFmtId="0" fontId="24" fillId="25" borderId="85" xfId="0" applyFont="1" applyFill="1" applyBorder="1" applyAlignment="1" applyProtection="1">
      <alignment horizontal="center"/>
      <protection/>
    </xf>
    <xf numFmtId="0" fontId="13" fillId="25" borderId="0" xfId="55" applyFont="1" applyFill="1" applyBorder="1" applyAlignment="1" applyProtection="1">
      <alignment horizontal="right" vertical="center"/>
      <protection/>
    </xf>
    <xf numFmtId="0" fontId="13" fillId="25" borderId="86" xfId="55" applyFont="1" applyFill="1" applyBorder="1" applyAlignment="1" applyProtection="1">
      <alignment horizontal="right" vertical="center"/>
      <protection/>
    </xf>
    <xf numFmtId="14" fontId="44" fillId="25" borderId="68" xfId="55" applyNumberFormat="1" applyFont="1" applyFill="1" applyBorder="1" applyAlignment="1" applyProtection="1">
      <alignment horizontal="center" vertical="center"/>
      <protection/>
    </xf>
    <xf numFmtId="14" fontId="44" fillId="25" borderId="85" xfId="55" applyNumberFormat="1" applyFont="1" applyFill="1" applyBorder="1" applyAlignment="1" applyProtection="1">
      <alignment horizontal="center" vertical="center"/>
      <protection/>
    </xf>
    <xf numFmtId="0" fontId="23" fillId="25" borderId="26" xfId="0" applyFont="1" applyFill="1" applyBorder="1" applyAlignment="1" applyProtection="1">
      <alignment horizontal="left" vertical="top" wrapText="1"/>
      <protection/>
    </xf>
    <xf numFmtId="0" fontId="23" fillId="25" borderId="24" xfId="0" applyFont="1" applyFill="1" applyBorder="1" applyAlignment="1" applyProtection="1">
      <alignment horizontal="left" vertical="top" wrapText="1"/>
      <protection/>
    </xf>
    <xf numFmtId="0" fontId="0" fillId="25" borderId="24" xfId="0" applyFont="1" applyFill="1" applyBorder="1" applyAlignment="1" applyProtection="1">
      <alignment/>
      <protection/>
    </xf>
    <xf numFmtId="0" fontId="0" fillId="25" borderId="43" xfId="0" applyFont="1" applyFill="1" applyBorder="1" applyAlignment="1" applyProtection="1">
      <alignment/>
      <protection/>
    </xf>
    <xf numFmtId="0" fontId="23" fillId="25" borderId="26" xfId="0" applyFont="1" applyFill="1" applyBorder="1" applyAlignment="1" applyProtection="1">
      <alignment horizontal="left"/>
      <protection/>
    </xf>
    <xf numFmtId="0" fontId="0" fillId="25" borderId="24" xfId="0" applyFill="1" applyBorder="1" applyAlignment="1" applyProtection="1">
      <alignment/>
      <protection/>
    </xf>
    <xf numFmtId="0" fontId="0" fillId="25" borderId="43" xfId="0" applyFill="1" applyBorder="1" applyAlignment="1" applyProtection="1">
      <alignment/>
      <protection/>
    </xf>
    <xf numFmtId="4" fontId="22" fillId="25" borderId="49" xfId="0" applyNumberFormat="1" applyFont="1" applyFill="1" applyBorder="1" applyAlignment="1">
      <alignment/>
    </xf>
    <xf numFmtId="4" fontId="0" fillId="25" borderId="25" xfId="0" applyNumberFormat="1" applyFont="1" applyFill="1" applyBorder="1" applyAlignment="1">
      <alignment/>
    </xf>
    <xf numFmtId="0" fontId="0" fillId="25" borderId="61" xfId="0" applyFont="1" applyFill="1" applyBorder="1" applyAlignment="1">
      <alignment/>
    </xf>
    <xf numFmtId="4" fontId="24" fillId="25" borderId="12" xfId="0" applyNumberFormat="1" applyFont="1" applyFill="1" applyBorder="1" applyAlignment="1">
      <alignment horizontal="right"/>
    </xf>
    <xf numFmtId="0" fontId="0" fillId="0" borderId="14" xfId="0" applyBorder="1" applyAlignment="1">
      <alignment/>
    </xf>
    <xf numFmtId="0" fontId="21" fillId="25" borderId="17" xfId="0" applyFont="1" applyFill="1" applyBorder="1" applyAlignment="1" applyProtection="1">
      <alignment/>
      <protection locked="0"/>
    </xf>
    <xf numFmtId="0" fontId="0" fillId="25" borderId="17" xfId="0" applyFont="1" applyFill="1" applyBorder="1" applyAlignment="1" applyProtection="1">
      <alignment/>
      <protection locked="0"/>
    </xf>
    <xf numFmtId="0" fontId="0" fillId="25" borderId="17" xfId="0" applyFill="1" applyBorder="1" applyAlignment="1" applyProtection="1">
      <alignment/>
      <protection locked="0"/>
    </xf>
    <xf numFmtId="0" fontId="22" fillId="0" borderId="0" xfId="0" applyFont="1" applyFill="1" applyBorder="1" applyAlignment="1" applyProtection="1">
      <alignment vertical="top"/>
      <protection/>
    </xf>
    <xf numFmtId="0" fontId="22" fillId="0" borderId="0" xfId="0" applyFont="1" applyFill="1" applyBorder="1" applyAlignment="1">
      <alignment/>
    </xf>
    <xf numFmtId="4" fontId="25" fillId="25" borderId="87" xfId="0" applyNumberFormat="1" applyFont="1" applyFill="1" applyBorder="1" applyAlignment="1">
      <alignment/>
    </xf>
    <xf numFmtId="0" fontId="0" fillId="25" borderId="88" xfId="0" applyFont="1" applyFill="1" applyBorder="1" applyAlignment="1">
      <alignment/>
    </xf>
    <xf numFmtId="4" fontId="22" fillId="25" borderId="12" xfId="0" applyNumberFormat="1" applyFont="1" applyFill="1" applyBorder="1" applyAlignment="1">
      <alignment/>
    </xf>
    <xf numFmtId="0" fontId="0" fillId="25" borderId="14" xfId="0" applyFont="1" applyFill="1" applyBorder="1" applyAlignment="1">
      <alignment/>
    </xf>
    <xf numFmtId="0" fontId="21" fillId="25" borderId="34" xfId="0" applyFont="1" applyFill="1" applyBorder="1" applyAlignment="1" applyProtection="1">
      <alignment horizontal="left"/>
      <protection locked="0"/>
    </xf>
    <xf numFmtId="0" fontId="21" fillId="25" borderId="35" xfId="0" applyFont="1" applyFill="1" applyBorder="1" applyAlignment="1" applyProtection="1">
      <alignment horizontal="left"/>
      <protection locked="0"/>
    </xf>
    <xf numFmtId="0" fontId="23" fillId="25" borderId="24" xfId="0" applyFont="1" applyFill="1" applyBorder="1" applyAlignment="1" applyProtection="1">
      <alignment/>
      <protection/>
    </xf>
    <xf numFmtId="0" fontId="0" fillId="0" borderId="43" xfId="0" applyBorder="1" applyAlignment="1">
      <alignment/>
    </xf>
    <xf numFmtId="4" fontId="0" fillId="25" borderId="13" xfId="0" applyNumberFormat="1" applyFont="1" applyFill="1" applyBorder="1" applyAlignment="1">
      <alignment/>
    </xf>
    <xf numFmtId="0" fontId="25" fillId="25" borderId="89" xfId="0" applyFont="1" applyFill="1" applyBorder="1" applyAlignment="1">
      <alignment/>
    </xf>
    <xf numFmtId="0" fontId="0" fillId="25" borderId="88" xfId="0" applyFill="1" applyBorder="1" applyAlignment="1">
      <alignment/>
    </xf>
    <xf numFmtId="0" fontId="21" fillId="0" borderId="2" xfId="0" applyFont="1" applyFill="1" applyBorder="1" applyAlignment="1" applyProtection="1">
      <alignment/>
      <protection/>
    </xf>
    <xf numFmtId="0" fontId="0" fillId="0" borderId="2" xfId="0" applyFont="1" applyBorder="1" applyAlignment="1" applyProtection="1">
      <alignment/>
      <protection/>
    </xf>
    <xf numFmtId="0" fontId="21" fillId="0" borderId="17" xfId="0" applyFont="1" applyFill="1" applyBorder="1" applyAlignment="1" applyProtection="1">
      <alignment/>
      <protection locked="0"/>
    </xf>
    <xf numFmtId="0" fontId="21" fillId="0" borderId="17" xfId="0" applyFont="1" applyBorder="1" applyAlignment="1" applyProtection="1">
      <alignment/>
      <protection locked="0"/>
    </xf>
    <xf numFmtId="0" fontId="24" fillId="0" borderId="0" xfId="0" applyFont="1" applyFill="1" applyBorder="1" applyAlignment="1" applyProtection="1">
      <alignment wrapText="1"/>
      <protection/>
    </xf>
    <xf numFmtId="0" fontId="39" fillId="20" borderId="21" xfId="0" applyFont="1" applyFill="1" applyBorder="1" applyAlignment="1" applyProtection="1">
      <alignment horizontal="center" wrapText="1"/>
      <protection/>
    </xf>
    <xf numFmtId="0" fontId="0" fillId="0" borderId="47" xfId="0" applyFont="1" applyBorder="1" applyAlignment="1" applyProtection="1">
      <alignment horizontal="center" wrapText="1"/>
      <protection/>
    </xf>
    <xf numFmtId="0" fontId="39" fillId="20" borderId="12" xfId="0" applyFont="1" applyFill="1" applyBorder="1" applyAlignment="1" applyProtection="1">
      <alignment horizontal="center" wrapText="1"/>
      <protection/>
    </xf>
    <xf numFmtId="0" fontId="0" fillId="0" borderId="14" xfId="0" applyFont="1" applyBorder="1" applyAlignment="1" applyProtection="1">
      <alignment/>
      <protection/>
    </xf>
    <xf numFmtId="0" fontId="22" fillId="0" borderId="0" xfId="0" applyFont="1" applyAlignment="1" applyProtection="1">
      <alignment wrapText="1"/>
      <protection/>
    </xf>
    <xf numFmtId="0" fontId="22" fillId="0" borderId="0" xfId="0" applyFont="1" applyFill="1" applyBorder="1" applyAlignment="1" applyProtection="1">
      <alignment wrapText="1"/>
      <protection/>
    </xf>
    <xf numFmtId="0" fontId="21" fillId="25" borderId="19" xfId="0" applyFont="1" applyFill="1" applyBorder="1" applyAlignment="1" applyProtection="1">
      <alignment/>
      <protection/>
    </xf>
    <xf numFmtId="195" fontId="21" fillId="25" borderId="17" xfId="0" applyNumberFormat="1" applyFont="1" applyFill="1" applyBorder="1" applyAlignment="1" applyProtection="1">
      <alignment horizontal="center"/>
      <protection locked="0"/>
    </xf>
    <xf numFmtId="4" fontId="21" fillId="25" borderId="17" xfId="0" applyNumberFormat="1" applyFont="1" applyFill="1" applyBorder="1" applyAlignment="1" applyProtection="1">
      <alignment horizontal="center"/>
      <protection locked="0"/>
    </xf>
    <xf numFmtId="0" fontId="21" fillId="25" borderId="24" xfId="0" applyFont="1" applyFill="1" applyBorder="1" applyAlignment="1" applyProtection="1">
      <alignment horizontal="right"/>
      <protection/>
    </xf>
    <xf numFmtId="0" fontId="0" fillId="25" borderId="28" xfId="0" applyFont="1" applyFill="1" applyBorder="1" applyAlignment="1" applyProtection="1">
      <alignment/>
      <protection/>
    </xf>
    <xf numFmtId="0" fontId="21" fillId="25" borderId="42" xfId="0" applyFont="1" applyFill="1" applyBorder="1" applyAlignment="1" applyProtection="1">
      <alignment horizontal="right"/>
      <protection/>
    </xf>
    <xf numFmtId="0" fontId="0" fillId="25" borderId="90" xfId="0" applyFont="1" applyFill="1" applyBorder="1" applyAlignment="1" applyProtection="1">
      <alignment/>
      <protection/>
    </xf>
    <xf numFmtId="0" fontId="21" fillId="25" borderId="17" xfId="0" applyFont="1" applyFill="1" applyBorder="1" applyAlignment="1" applyProtection="1">
      <alignment horizontal="left"/>
      <protection locked="0"/>
    </xf>
    <xf numFmtId="0" fontId="0" fillId="25" borderId="17" xfId="0" applyFont="1" applyFill="1" applyBorder="1" applyAlignment="1" applyProtection="1">
      <alignment horizontal="left"/>
      <protection locked="0"/>
    </xf>
    <xf numFmtId="0" fontId="22" fillId="0" borderId="0" xfId="0" applyFont="1" applyFill="1" applyBorder="1" applyAlignment="1" applyProtection="1">
      <alignment horizontal="right" wrapText="1"/>
      <protection/>
    </xf>
    <xf numFmtId="0" fontId="0" fillId="0" borderId="0" xfId="0" applyAlignment="1" applyProtection="1">
      <alignment/>
      <protection hidden="1"/>
    </xf>
    <xf numFmtId="0" fontId="60" fillId="25" borderId="26" xfId="0" applyFont="1" applyFill="1" applyBorder="1" applyAlignment="1" applyProtection="1">
      <alignment horizontal="left"/>
      <protection locked="0"/>
    </xf>
    <xf numFmtId="0" fontId="11" fillId="25" borderId="24" xfId="0" applyFont="1" applyFill="1" applyBorder="1" applyAlignment="1" applyProtection="1">
      <alignment/>
      <protection locked="0"/>
    </xf>
    <xf numFmtId="0" fontId="11" fillId="25" borderId="43" xfId="0" applyFont="1" applyFill="1" applyBorder="1" applyAlignment="1" applyProtection="1">
      <alignment/>
      <protection locked="0"/>
    </xf>
    <xf numFmtId="0" fontId="23" fillId="25" borderId="26" xfId="0" applyFont="1" applyFill="1" applyBorder="1" applyAlignment="1" applyProtection="1">
      <alignment horizontal="left"/>
      <protection hidden="1"/>
    </xf>
    <xf numFmtId="0" fontId="0" fillId="25" borderId="24" xfId="0" applyFill="1" applyBorder="1" applyAlignment="1" applyProtection="1">
      <alignment/>
      <protection hidden="1"/>
    </xf>
    <xf numFmtId="0" fontId="0" fillId="25" borderId="43" xfId="0" applyFill="1" applyBorder="1" applyAlignment="1" applyProtection="1">
      <alignment/>
      <protection hidden="1"/>
    </xf>
    <xf numFmtId="4" fontId="22" fillId="0" borderId="17" xfId="0" applyNumberFormat="1" applyFont="1" applyBorder="1" applyAlignment="1" applyProtection="1">
      <alignment/>
      <protection locked="0"/>
    </xf>
    <xf numFmtId="0" fontId="0" fillId="0" borderId="17" xfId="0" applyFont="1" applyBorder="1" applyAlignment="1" applyProtection="1">
      <alignment/>
      <protection locked="0"/>
    </xf>
    <xf numFmtId="0" fontId="0" fillId="0" borderId="17" xfId="0" applyBorder="1" applyAlignment="1" applyProtection="1">
      <alignment/>
      <protection locked="0"/>
    </xf>
    <xf numFmtId="4" fontId="22" fillId="25" borderId="17" xfId="0" applyNumberFormat="1" applyFont="1" applyFill="1" applyBorder="1" applyAlignment="1" applyProtection="1">
      <alignment/>
      <protection locked="0"/>
    </xf>
    <xf numFmtId="0" fontId="22" fillId="0" borderId="17" xfId="0" applyFont="1" applyBorder="1" applyAlignment="1" applyProtection="1">
      <alignment/>
      <protection locked="0"/>
    </xf>
    <xf numFmtId="0" fontId="22" fillId="0" borderId="0" xfId="0" applyFont="1" applyAlignment="1" applyProtection="1">
      <alignment/>
      <protection hidden="1"/>
    </xf>
    <xf numFmtId="4" fontId="25" fillId="25" borderId="21" xfId="0" applyNumberFormat="1" applyFont="1" applyFill="1" applyBorder="1" applyAlignment="1">
      <alignment wrapText="1"/>
    </xf>
    <xf numFmtId="4" fontId="25" fillId="25" borderId="19" xfId="0" applyNumberFormat="1" applyFont="1" applyFill="1" applyBorder="1" applyAlignment="1">
      <alignment/>
    </xf>
    <xf numFmtId="4" fontId="25" fillId="25" borderId="47" xfId="0" applyNumberFormat="1" applyFont="1" applyFill="1" applyBorder="1" applyAlignment="1">
      <alignment/>
    </xf>
    <xf numFmtId="4" fontId="24" fillId="25" borderId="12" xfId="0" applyNumberFormat="1" applyFont="1" applyFill="1" applyBorder="1" applyAlignment="1">
      <alignment/>
    </xf>
    <xf numFmtId="4" fontId="24" fillId="25" borderId="14" xfId="0" applyNumberFormat="1" applyFont="1" applyFill="1" applyBorder="1" applyAlignment="1">
      <alignment/>
    </xf>
    <xf numFmtId="4" fontId="21" fillId="25" borderId="26" xfId="0" applyNumberFormat="1" applyFont="1" applyFill="1" applyBorder="1" applyAlignment="1">
      <alignment/>
    </xf>
    <xf numFmtId="4" fontId="0" fillId="25" borderId="43" xfId="0" applyNumberFormat="1" applyFont="1" applyFill="1" applyBorder="1" applyAlignment="1">
      <alignment/>
    </xf>
    <xf numFmtId="4" fontId="21" fillId="25" borderId="31" xfId="0" applyNumberFormat="1" applyFont="1" applyFill="1" applyBorder="1" applyAlignment="1">
      <alignment/>
    </xf>
    <xf numFmtId="0" fontId="0" fillId="25" borderId="33" xfId="0" applyFill="1" applyBorder="1" applyAlignment="1">
      <alignment/>
    </xf>
    <xf numFmtId="4" fontId="23" fillId="25" borderId="12" xfId="0" applyNumberFormat="1" applyFont="1" applyFill="1" applyBorder="1" applyAlignment="1">
      <alignment/>
    </xf>
    <xf numFmtId="4" fontId="25" fillId="25" borderId="14" xfId="0" applyNumberFormat="1" applyFont="1" applyFill="1" applyBorder="1" applyAlignment="1">
      <alignment/>
    </xf>
    <xf numFmtId="4" fontId="0" fillId="25" borderId="33" xfId="0" applyNumberFormat="1" applyFont="1" applyFill="1" applyBorder="1" applyAlignment="1">
      <alignment/>
    </xf>
    <xf numFmtId="4" fontId="26" fillId="0" borderId="87" xfId="0" applyNumberFormat="1" applyFont="1" applyBorder="1" applyAlignment="1">
      <alignment/>
    </xf>
    <xf numFmtId="4" fontId="26" fillId="0" borderId="88" xfId="0" applyNumberFormat="1" applyFont="1" applyBorder="1" applyAlignment="1">
      <alignment/>
    </xf>
    <xf numFmtId="0" fontId="22" fillId="25" borderId="17" xfId="0" applyFont="1" applyFill="1" applyBorder="1" applyAlignment="1" applyProtection="1">
      <alignment horizontal="left"/>
      <protection locked="0"/>
    </xf>
    <xf numFmtId="4" fontId="24" fillId="25" borderId="17" xfId="0" applyNumberFormat="1" applyFont="1" applyFill="1" applyBorder="1" applyAlignment="1" applyProtection="1">
      <alignment/>
      <protection locked="0"/>
    </xf>
    <xf numFmtId="4" fontId="23" fillId="25" borderId="10" xfId="0" applyNumberFormat="1" applyFont="1" applyFill="1" applyBorder="1" applyAlignment="1" applyProtection="1">
      <alignment/>
      <protection/>
    </xf>
    <xf numFmtId="4" fontId="25" fillId="25" borderId="10" xfId="0" applyNumberFormat="1" applyFont="1" applyFill="1" applyBorder="1" applyAlignment="1" applyProtection="1">
      <alignment/>
      <protection/>
    </xf>
    <xf numFmtId="4" fontId="39" fillId="20" borderId="29" xfId="0" applyNumberFormat="1" applyFont="1" applyFill="1" applyBorder="1" applyAlignment="1">
      <alignment horizontal="center"/>
    </xf>
    <xf numFmtId="4" fontId="25" fillId="25" borderId="88" xfId="0" applyNumberFormat="1" applyFont="1" applyFill="1" applyBorder="1" applyAlignment="1">
      <alignment/>
    </xf>
    <xf numFmtId="4" fontId="39" fillId="20" borderId="32" xfId="0" applyNumberFormat="1" applyFont="1" applyFill="1" applyBorder="1" applyAlignment="1">
      <alignment horizontal="center"/>
    </xf>
    <xf numFmtId="4" fontId="39" fillId="20" borderId="33" xfId="0" applyNumberFormat="1" applyFont="1" applyFill="1" applyBorder="1" applyAlignment="1">
      <alignment horizontal="center"/>
    </xf>
    <xf numFmtId="4" fontId="23" fillId="25" borderId="12" xfId="0" applyNumberFormat="1" applyFont="1" applyFill="1" applyBorder="1" applyAlignment="1" applyProtection="1">
      <alignment/>
      <protection/>
    </xf>
    <xf numFmtId="4" fontId="25" fillId="25" borderId="14" xfId="0" applyNumberFormat="1" applyFont="1" applyFill="1" applyBorder="1" applyAlignment="1" applyProtection="1">
      <alignment/>
      <protection/>
    </xf>
    <xf numFmtId="4" fontId="26" fillId="25" borderId="87" xfId="0" applyNumberFormat="1" applyFont="1" applyFill="1" applyBorder="1" applyAlignment="1">
      <alignment/>
    </xf>
    <xf numFmtId="4" fontId="26" fillId="25" borderId="88" xfId="0" applyNumberFormat="1" applyFont="1" applyFill="1" applyBorder="1" applyAlignment="1">
      <alignment/>
    </xf>
    <xf numFmtId="4" fontId="47" fillId="0" borderId="0" xfId="0" applyNumberFormat="1" applyFont="1" applyAlignment="1">
      <alignment wrapText="1"/>
    </xf>
    <xf numFmtId="4" fontId="47" fillId="0" borderId="0" xfId="0" applyNumberFormat="1" applyFont="1" applyAlignment="1">
      <alignment/>
    </xf>
    <xf numFmtId="0" fontId="24" fillId="25" borderId="0" xfId="0" applyFont="1" applyFill="1" applyAlignment="1" applyProtection="1">
      <alignment wrapText="1"/>
      <protection/>
    </xf>
    <xf numFmtId="0" fontId="22" fillId="25" borderId="0" xfId="0" applyFont="1" applyFill="1" applyAlignment="1" applyProtection="1">
      <alignment horizontal="left" wrapText="1"/>
      <protection/>
    </xf>
    <xf numFmtId="0" fontId="0" fillId="0" borderId="0" xfId="0" applyFont="1" applyAlignment="1">
      <alignment horizontal="left"/>
    </xf>
    <xf numFmtId="0" fontId="22" fillId="25" borderId="0" xfId="0" applyFont="1" applyFill="1" applyAlignment="1" applyProtection="1">
      <alignment wrapText="1"/>
      <protection/>
    </xf>
    <xf numFmtId="0" fontId="22" fillId="25" borderId="0" xfId="0" applyFont="1" applyFill="1" applyAlignment="1" applyProtection="1">
      <alignment/>
      <protection/>
    </xf>
    <xf numFmtId="0" fontId="24" fillId="25" borderId="0" xfId="0" applyFont="1" applyFill="1" applyAlignment="1" applyProtection="1">
      <alignment/>
      <protection/>
    </xf>
    <xf numFmtId="0" fontId="22" fillId="0" borderId="0" xfId="0" applyFont="1" applyAlignment="1" applyProtection="1">
      <alignment/>
      <protection/>
    </xf>
    <xf numFmtId="0" fontId="23" fillId="25" borderId="43" xfId="0" applyFont="1" applyFill="1" applyBorder="1" applyAlignment="1" applyProtection="1">
      <alignment/>
      <protection/>
    </xf>
    <xf numFmtId="0" fontId="23" fillId="25" borderId="26" xfId="0" applyNumberFormat="1" applyFont="1" applyFill="1" applyBorder="1" applyAlignment="1" applyProtection="1">
      <alignment horizontal="left"/>
      <protection/>
    </xf>
    <xf numFmtId="0" fontId="22" fillId="25" borderId="0" xfId="0" applyFont="1" applyFill="1" applyAlignment="1" applyProtection="1">
      <alignment vertical="top" wrapText="1"/>
      <protection/>
    </xf>
    <xf numFmtId="0" fontId="22" fillId="25" borderId="0" xfId="0" applyFont="1" applyFill="1" applyAlignment="1" applyProtection="1">
      <alignment vertical="top"/>
      <protection/>
    </xf>
    <xf numFmtId="0" fontId="0" fillId="25" borderId="0" xfId="0" applyFont="1" applyFill="1" applyAlignment="1" applyProtection="1">
      <alignment vertical="top"/>
      <protection/>
    </xf>
    <xf numFmtId="0" fontId="0" fillId="25" borderId="0" xfId="0" applyFont="1" applyFill="1" applyAlignment="1" applyProtection="1">
      <alignment/>
      <protection/>
    </xf>
    <xf numFmtId="0" fontId="21" fillId="25" borderId="25" xfId="0" applyFont="1" applyFill="1" applyBorder="1" applyAlignment="1" applyProtection="1">
      <alignment horizontal="left"/>
      <protection locked="0"/>
    </xf>
    <xf numFmtId="0" fontId="39" fillId="25" borderId="0" xfId="0" applyFont="1" applyFill="1" applyAlignment="1" applyProtection="1">
      <alignment vertical="top" wrapText="1"/>
      <protection/>
    </xf>
    <xf numFmtId="0" fontId="39" fillId="25" borderId="0" xfId="0" applyFont="1" applyFill="1" applyAlignment="1" applyProtection="1">
      <alignment/>
      <protection/>
    </xf>
    <xf numFmtId="0" fontId="31" fillId="7" borderId="34" xfId="0" applyFont="1" applyFill="1" applyBorder="1" applyAlignment="1">
      <alignment vertical="center"/>
    </xf>
    <xf numFmtId="0" fontId="0" fillId="0" borderId="35" xfId="0" applyBorder="1" applyAlignment="1">
      <alignment vertical="center"/>
    </xf>
    <xf numFmtId="0" fontId="0" fillId="0" borderId="80" xfId="0" applyBorder="1" applyAlignment="1">
      <alignment vertical="center"/>
    </xf>
    <xf numFmtId="0" fontId="0" fillId="0" borderId="0" xfId="0" applyFont="1" applyAlignment="1">
      <alignment vertical="top" wrapText="1"/>
    </xf>
    <xf numFmtId="0" fontId="0" fillId="0" borderId="0" xfId="0" applyFont="1" applyAlignment="1">
      <alignment vertical="top"/>
    </xf>
    <xf numFmtId="0" fontId="95" fillId="0" borderId="0" xfId="49" applyFont="1" applyBorder="1" applyAlignment="1" applyProtection="1">
      <alignment horizontal="left"/>
      <protection/>
    </xf>
    <xf numFmtId="0" fontId="95" fillId="0" borderId="0" xfId="49" applyFont="1" applyAlignment="1" applyProtection="1">
      <alignment/>
      <protection/>
    </xf>
    <xf numFmtId="0" fontId="0" fillId="0" borderId="35" xfId="0" applyBorder="1" applyAlignment="1">
      <alignment/>
    </xf>
    <xf numFmtId="0" fontId="0" fillId="0" borderId="80" xfId="0" applyBorder="1" applyAlignment="1">
      <alignment/>
    </xf>
    <xf numFmtId="0" fontId="26" fillId="0" borderId="0" xfId="0" applyFont="1" applyBorder="1" applyAlignment="1">
      <alignment horizontal="center"/>
    </xf>
    <xf numFmtId="0" fontId="0" fillId="0" borderId="0" xfId="0" applyAlignment="1">
      <alignment/>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Prozent(1)" xfId="53"/>
    <cellStyle name="Schlecht" xfId="54"/>
    <cellStyle name="Standard_Kalender" xfId="55"/>
    <cellStyle name="Standard_vorkalkulation telesoft2000web"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3">
    <dxf/>
    <dxf>
      <fill>
        <patternFill>
          <bgColor indexed="10"/>
        </patternFill>
      </fill>
    </dxf>
    <dxf>
      <font>
        <color indexed="9"/>
      </font>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8.png" /><Relationship Id="rId2" Type="http://schemas.openxmlformats.org/officeDocument/2006/relationships/image" Target="../media/image40.emf" /><Relationship Id="rId3" Type="http://schemas.openxmlformats.org/officeDocument/2006/relationships/image" Target="../media/image2.emf" /><Relationship Id="rId4" Type="http://schemas.openxmlformats.org/officeDocument/2006/relationships/image" Target="../media/image16.emf" /></Relationships>
</file>

<file path=xl/drawings/_rels/drawing2.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9.emf" /><Relationship Id="rId3" Type="http://schemas.openxmlformats.org/officeDocument/2006/relationships/image" Target="../media/image2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18.emf" /><Relationship Id="rId3" Type="http://schemas.openxmlformats.org/officeDocument/2006/relationships/image" Target="../media/image31.emf" /></Relationships>
</file>

<file path=xl/drawings/_rels/drawing4.xml.rels><?xml version="1.0" encoding="utf-8" standalone="yes"?><Relationships xmlns="http://schemas.openxmlformats.org/package/2006/relationships"><Relationship Id="rId1" Type="http://schemas.openxmlformats.org/officeDocument/2006/relationships/image" Target="../media/image47.emf" /><Relationship Id="rId2" Type="http://schemas.openxmlformats.org/officeDocument/2006/relationships/image" Target="../media/image27.emf" /><Relationship Id="rId3" Type="http://schemas.openxmlformats.org/officeDocument/2006/relationships/image" Target="../media/image45.emf" /><Relationship Id="rId4" Type="http://schemas.openxmlformats.org/officeDocument/2006/relationships/image" Target="../media/image44.emf" /></Relationships>
</file>

<file path=xl/drawings/_rels/drawing5.xml.rels><?xml version="1.0" encoding="utf-8" standalone="yes"?><Relationships xmlns="http://schemas.openxmlformats.org/package/2006/relationships"><Relationship Id="rId1" Type="http://schemas.openxmlformats.org/officeDocument/2006/relationships/image" Target="../media/image47.emf" /><Relationship Id="rId2" Type="http://schemas.openxmlformats.org/officeDocument/2006/relationships/image" Target="../media/image3.emf" /><Relationship Id="rId3" Type="http://schemas.openxmlformats.org/officeDocument/2006/relationships/image" Target="../media/image36.emf" /><Relationship Id="rId4" Type="http://schemas.openxmlformats.org/officeDocument/2006/relationships/image" Target="../media/image43.emf" /></Relationships>
</file>

<file path=xl/drawings/_rels/drawing6.xml.rels><?xml version="1.0" encoding="utf-8" standalone="yes"?><Relationships xmlns="http://schemas.openxmlformats.org/package/2006/relationships"><Relationship Id="rId1" Type="http://schemas.openxmlformats.org/officeDocument/2006/relationships/image" Target="../media/image47.emf" /><Relationship Id="rId2" Type="http://schemas.openxmlformats.org/officeDocument/2006/relationships/image" Target="../media/image5.emf" /><Relationship Id="rId3" Type="http://schemas.openxmlformats.org/officeDocument/2006/relationships/image" Target="../media/image23.emf" /><Relationship Id="rId4" Type="http://schemas.openxmlformats.org/officeDocument/2006/relationships/image" Target="../media/image48.emf" /></Relationships>
</file>

<file path=xl/drawings/_rels/drawing7.x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26.emf" /><Relationship Id="rId3" Type="http://schemas.openxmlformats.org/officeDocument/2006/relationships/image" Target="../media/image46.emf" /></Relationships>
</file>

<file path=xl/drawings/_rels/drawing8.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41.emf" /><Relationship Id="rId3" Type="http://schemas.openxmlformats.org/officeDocument/2006/relationships/image" Target="../media/image2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34.emf" /><Relationship Id="rId3" Type="http://schemas.openxmlformats.org/officeDocument/2006/relationships/image" Target="../media/image2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2.emf" /><Relationship Id="rId3" Type="http://schemas.openxmlformats.org/officeDocument/2006/relationships/image" Target="../media/image30.emf" /><Relationship Id="rId4" Type="http://schemas.openxmlformats.org/officeDocument/2006/relationships/image" Target="../media/image3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990600</xdr:colOff>
      <xdr:row>2</xdr:row>
      <xdr:rowOff>85725</xdr:rowOff>
    </xdr:from>
    <xdr:to>
      <xdr:col>5</xdr:col>
      <xdr:colOff>400050</xdr:colOff>
      <xdr:row>2</xdr:row>
      <xdr:rowOff>542925</xdr:rowOff>
    </xdr:to>
    <xdr:pic>
      <xdr:nvPicPr>
        <xdr:cNvPr id="1" name="Grafik 2"/>
        <xdr:cNvPicPr preferRelativeResize="1">
          <a:picLocks noChangeAspect="1"/>
        </xdr:cNvPicPr>
      </xdr:nvPicPr>
      <xdr:blipFill>
        <a:blip r:embed="rId1"/>
        <a:srcRect r="29246" b="7267"/>
        <a:stretch>
          <a:fillRect/>
        </a:stretch>
      </xdr:blipFill>
      <xdr:spPr>
        <a:xfrm>
          <a:off x="2181225" y="0"/>
          <a:ext cx="1057275" cy="0"/>
        </a:xfrm>
        <a:prstGeom prst="rect">
          <a:avLst/>
        </a:prstGeom>
        <a:noFill/>
        <a:ln w="9525" cmpd="sng">
          <a:noFill/>
        </a:ln>
      </xdr:spPr>
    </xdr:pic>
    <xdr:clientData/>
  </xdr:twoCellAnchor>
  <xdr:twoCellAnchor editAs="absolute">
    <xdr:from>
      <xdr:col>8</xdr:col>
      <xdr:colOff>828675</xdr:colOff>
      <xdr:row>13</xdr:row>
      <xdr:rowOff>47625</xdr:rowOff>
    </xdr:from>
    <xdr:to>
      <xdr:col>10</xdr:col>
      <xdr:colOff>19050</xdr:colOff>
      <xdr:row>13</xdr:row>
      <xdr:rowOff>304800</xdr:rowOff>
    </xdr:to>
    <xdr:pic>
      <xdr:nvPicPr>
        <xdr:cNvPr id="2"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1</xdr:col>
      <xdr:colOff>57150</xdr:colOff>
      <xdr:row>13</xdr:row>
      <xdr:rowOff>47625</xdr:rowOff>
    </xdr:from>
    <xdr:to>
      <xdr:col>1</xdr:col>
      <xdr:colOff>276225</xdr:colOff>
      <xdr:row>13</xdr:row>
      <xdr:rowOff>295275</xdr:rowOff>
    </xdr:to>
    <xdr:pic>
      <xdr:nvPicPr>
        <xdr:cNvPr id="3"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1</xdr:col>
      <xdr:colOff>304800</xdr:colOff>
      <xdr:row>13</xdr:row>
      <xdr:rowOff>47625</xdr:rowOff>
    </xdr:from>
    <xdr:to>
      <xdr:col>1</xdr:col>
      <xdr:colOff>523875</xdr:colOff>
      <xdr:row>13</xdr:row>
      <xdr:rowOff>295275</xdr:rowOff>
    </xdr:to>
    <xdr:pic>
      <xdr:nvPicPr>
        <xdr:cNvPr id="4"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342900</xdr:colOff>
      <xdr:row>9</xdr:row>
      <xdr:rowOff>47625</xdr:rowOff>
    </xdr:from>
    <xdr:to>
      <xdr:col>16</xdr:col>
      <xdr:colOff>28575</xdr:colOff>
      <xdr:row>9</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1</xdr:col>
      <xdr:colOff>19050</xdr:colOff>
      <xdr:row>9</xdr:row>
      <xdr:rowOff>47625</xdr:rowOff>
    </xdr:from>
    <xdr:to>
      <xdr:col>1</xdr:col>
      <xdr:colOff>238125</xdr:colOff>
      <xdr:row>9</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1</xdr:col>
      <xdr:colOff>266700</xdr:colOff>
      <xdr:row>9</xdr:row>
      <xdr:rowOff>47625</xdr:rowOff>
    </xdr:from>
    <xdr:to>
      <xdr:col>2</xdr:col>
      <xdr:colOff>95250</xdr:colOff>
      <xdr:row>9</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12</xdr:col>
      <xdr:colOff>257175</xdr:colOff>
      <xdr:row>7</xdr:row>
      <xdr:rowOff>47625</xdr:rowOff>
    </xdr:from>
    <xdr:to>
      <xdr:col>12</xdr:col>
      <xdr:colOff>1057275</xdr:colOff>
      <xdr:row>7</xdr:row>
      <xdr:rowOff>304800</xdr:rowOff>
    </xdr:to>
    <xdr:pic>
      <xdr:nvPicPr>
        <xdr:cNvPr id="2"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7</xdr:row>
      <xdr:rowOff>47625</xdr:rowOff>
    </xdr:from>
    <xdr:to>
      <xdr:col>0</xdr:col>
      <xdr:colOff>276225</xdr:colOff>
      <xdr:row>7</xdr:row>
      <xdr:rowOff>295275</xdr:rowOff>
    </xdr:to>
    <xdr:pic>
      <xdr:nvPicPr>
        <xdr:cNvPr id="3"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7</xdr:row>
      <xdr:rowOff>47625</xdr:rowOff>
    </xdr:from>
    <xdr:to>
      <xdr:col>1</xdr:col>
      <xdr:colOff>85725</xdr:colOff>
      <xdr:row>7</xdr:row>
      <xdr:rowOff>295275</xdr:rowOff>
    </xdr:to>
    <xdr:pic>
      <xdr:nvPicPr>
        <xdr:cNvPr id="4"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21</xdr:row>
      <xdr:rowOff>428625</xdr:rowOff>
    </xdr:from>
    <xdr:to>
      <xdr:col>11</xdr:col>
      <xdr:colOff>247650</xdr:colOff>
      <xdr:row>21</xdr:row>
      <xdr:rowOff>600075</xdr:rowOff>
    </xdr:to>
    <xdr:pic>
      <xdr:nvPicPr>
        <xdr:cNvPr id="1" name="CommandButton2"/>
        <xdr:cNvPicPr preferRelativeResize="1">
          <a:picLocks noChangeAspect="1"/>
        </xdr:cNvPicPr>
      </xdr:nvPicPr>
      <xdr:blipFill>
        <a:blip r:embed="rId1"/>
        <a:stretch>
          <a:fillRect/>
        </a:stretch>
      </xdr:blipFill>
      <xdr:spPr>
        <a:xfrm>
          <a:off x="5181600" y="1885950"/>
          <a:ext cx="238125" cy="171450"/>
        </a:xfrm>
        <a:prstGeom prst="rect">
          <a:avLst/>
        </a:prstGeom>
        <a:noFill/>
        <a:ln w="9525" cmpd="sng">
          <a:noFill/>
        </a:ln>
      </xdr:spPr>
    </xdr:pic>
    <xdr:clientData fPrintsWithSheet="0"/>
  </xdr:twoCellAnchor>
  <xdr:twoCellAnchor editAs="oneCell">
    <xdr:from>
      <xdr:col>11</xdr:col>
      <xdr:colOff>9525</xdr:colOff>
      <xdr:row>39</xdr:row>
      <xdr:rowOff>428625</xdr:rowOff>
    </xdr:from>
    <xdr:to>
      <xdr:col>11</xdr:col>
      <xdr:colOff>247650</xdr:colOff>
      <xdr:row>39</xdr:row>
      <xdr:rowOff>600075</xdr:rowOff>
    </xdr:to>
    <xdr:pic>
      <xdr:nvPicPr>
        <xdr:cNvPr id="2" name="CommandButton3"/>
        <xdr:cNvPicPr preferRelativeResize="1">
          <a:picLocks noChangeAspect="1"/>
        </xdr:cNvPicPr>
      </xdr:nvPicPr>
      <xdr:blipFill>
        <a:blip r:embed="rId1"/>
        <a:stretch>
          <a:fillRect/>
        </a:stretch>
      </xdr:blipFill>
      <xdr:spPr>
        <a:xfrm>
          <a:off x="5181600" y="5448300"/>
          <a:ext cx="238125" cy="171450"/>
        </a:xfrm>
        <a:prstGeom prst="rect">
          <a:avLst/>
        </a:prstGeom>
        <a:noFill/>
        <a:ln w="9525" cmpd="sng">
          <a:noFill/>
        </a:ln>
      </xdr:spPr>
    </xdr:pic>
    <xdr:clientData fPrintsWithSheet="0"/>
  </xdr:twoCellAnchor>
  <xdr:twoCellAnchor editAs="oneCell">
    <xdr:from>
      <xdr:col>11</xdr:col>
      <xdr:colOff>9525</xdr:colOff>
      <xdr:row>27</xdr:row>
      <xdr:rowOff>295275</xdr:rowOff>
    </xdr:from>
    <xdr:to>
      <xdr:col>11</xdr:col>
      <xdr:colOff>247650</xdr:colOff>
      <xdr:row>27</xdr:row>
      <xdr:rowOff>466725</xdr:rowOff>
    </xdr:to>
    <xdr:pic>
      <xdr:nvPicPr>
        <xdr:cNvPr id="3" name="CommandButton4"/>
        <xdr:cNvPicPr preferRelativeResize="1">
          <a:picLocks noChangeAspect="1"/>
        </xdr:cNvPicPr>
      </xdr:nvPicPr>
      <xdr:blipFill>
        <a:blip r:embed="rId1"/>
        <a:stretch>
          <a:fillRect/>
        </a:stretch>
      </xdr:blipFill>
      <xdr:spPr>
        <a:xfrm>
          <a:off x="5181600" y="3086100"/>
          <a:ext cx="238125" cy="171450"/>
        </a:xfrm>
        <a:prstGeom prst="rect">
          <a:avLst/>
        </a:prstGeom>
        <a:noFill/>
        <a:ln w="9525" cmpd="sng">
          <a:noFill/>
        </a:ln>
      </xdr:spPr>
    </xdr:pic>
    <xdr:clientData fPrintsWithSheet="0"/>
  </xdr:twoCellAnchor>
  <xdr:twoCellAnchor editAs="oneCell">
    <xdr:from>
      <xdr:col>11</xdr:col>
      <xdr:colOff>0</xdr:colOff>
      <xdr:row>45</xdr:row>
      <xdr:rowOff>304800</xdr:rowOff>
    </xdr:from>
    <xdr:to>
      <xdr:col>11</xdr:col>
      <xdr:colOff>238125</xdr:colOff>
      <xdr:row>45</xdr:row>
      <xdr:rowOff>476250</xdr:rowOff>
    </xdr:to>
    <xdr:pic>
      <xdr:nvPicPr>
        <xdr:cNvPr id="4" name="CommandButton5"/>
        <xdr:cNvPicPr preferRelativeResize="1">
          <a:picLocks noChangeAspect="1"/>
        </xdr:cNvPicPr>
      </xdr:nvPicPr>
      <xdr:blipFill>
        <a:blip r:embed="rId1"/>
        <a:stretch>
          <a:fillRect/>
        </a:stretch>
      </xdr:blipFill>
      <xdr:spPr>
        <a:xfrm>
          <a:off x="5172075" y="6629400"/>
          <a:ext cx="238125" cy="171450"/>
        </a:xfrm>
        <a:prstGeom prst="rect">
          <a:avLst/>
        </a:prstGeom>
        <a:noFill/>
        <a:ln w="9525" cmpd="sng">
          <a:noFill/>
        </a:ln>
      </xdr:spPr>
    </xdr:pic>
    <xdr:clientData fPrintsWithSheet="0"/>
  </xdr:twoCellAnchor>
  <xdr:twoCellAnchor editAs="absolute">
    <xdr:from>
      <xdr:col>11</xdr:col>
      <xdr:colOff>9525</xdr:colOff>
      <xdr:row>9</xdr:row>
      <xdr:rowOff>47625</xdr:rowOff>
    </xdr:from>
    <xdr:to>
      <xdr:col>13</xdr:col>
      <xdr:colOff>28575</xdr:colOff>
      <xdr:row>9</xdr:row>
      <xdr:rowOff>304800</xdr:rowOff>
    </xdr:to>
    <xdr:pic>
      <xdr:nvPicPr>
        <xdr:cNvPr id="5"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6"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7"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77</xdr:row>
      <xdr:rowOff>85725</xdr:rowOff>
    </xdr:from>
    <xdr:to>
      <xdr:col>8</xdr:col>
      <xdr:colOff>247650</xdr:colOff>
      <xdr:row>77</xdr:row>
      <xdr:rowOff>257175</xdr:rowOff>
    </xdr:to>
    <xdr:pic>
      <xdr:nvPicPr>
        <xdr:cNvPr id="1" name="CommandButton1"/>
        <xdr:cNvPicPr preferRelativeResize="1">
          <a:picLocks noChangeAspect="1"/>
        </xdr:cNvPicPr>
      </xdr:nvPicPr>
      <xdr:blipFill>
        <a:blip r:embed="rId1"/>
        <a:stretch>
          <a:fillRect/>
        </a:stretch>
      </xdr:blipFill>
      <xdr:spPr>
        <a:xfrm>
          <a:off x="4676775" y="6438900"/>
          <a:ext cx="238125" cy="171450"/>
        </a:xfrm>
        <a:prstGeom prst="rect">
          <a:avLst/>
        </a:prstGeom>
        <a:noFill/>
        <a:ln w="9525" cmpd="sng">
          <a:noFill/>
        </a:ln>
      </xdr:spPr>
    </xdr:pic>
    <xdr:clientData fPrintsWithSheet="0"/>
  </xdr:twoCellAnchor>
  <xdr:twoCellAnchor editAs="oneCell">
    <xdr:from>
      <xdr:col>5</xdr:col>
      <xdr:colOff>352425</xdr:colOff>
      <xdr:row>19</xdr:row>
      <xdr:rowOff>0</xdr:rowOff>
    </xdr:from>
    <xdr:to>
      <xdr:col>5</xdr:col>
      <xdr:colOff>590550</xdr:colOff>
      <xdr:row>20</xdr:row>
      <xdr:rowOff>9525</xdr:rowOff>
    </xdr:to>
    <xdr:pic>
      <xdr:nvPicPr>
        <xdr:cNvPr id="2" name="CommandButton2"/>
        <xdr:cNvPicPr preferRelativeResize="1">
          <a:picLocks noChangeAspect="1"/>
        </xdr:cNvPicPr>
      </xdr:nvPicPr>
      <xdr:blipFill>
        <a:blip r:embed="rId1"/>
        <a:stretch>
          <a:fillRect/>
        </a:stretch>
      </xdr:blipFill>
      <xdr:spPr>
        <a:xfrm>
          <a:off x="3476625" y="1066800"/>
          <a:ext cx="238125" cy="171450"/>
        </a:xfrm>
        <a:prstGeom prst="rect">
          <a:avLst/>
        </a:prstGeom>
        <a:noFill/>
        <a:ln w="9525" cmpd="sng">
          <a:noFill/>
        </a:ln>
      </xdr:spPr>
    </xdr:pic>
    <xdr:clientData fPrintsWithSheet="0"/>
  </xdr:twoCellAnchor>
  <xdr:twoCellAnchor editAs="oneCell">
    <xdr:from>
      <xdr:col>5</xdr:col>
      <xdr:colOff>352425</xdr:colOff>
      <xdr:row>71</xdr:row>
      <xdr:rowOff>0</xdr:rowOff>
    </xdr:from>
    <xdr:to>
      <xdr:col>5</xdr:col>
      <xdr:colOff>590550</xdr:colOff>
      <xdr:row>72</xdr:row>
      <xdr:rowOff>9525</xdr:rowOff>
    </xdr:to>
    <xdr:pic>
      <xdr:nvPicPr>
        <xdr:cNvPr id="3" name="CommandButton15"/>
        <xdr:cNvPicPr preferRelativeResize="1">
          <a:picLocks noChangeAspect="1"/>
        </xdr:cNvPicPr>
      </xdr:nvPicPr>
      <xdr:blipFill>
        <a:blip r:embed="rId1"/>
        <a:stretch>
          <a:fillRect/>
        </a:stretch>
      </xdr:blipFill>
      <xdr:spPr>
        <a:xfrm>
          <a:off x="3476625" y="5276850"/>
          <a:ext cx="238125" cy="171450"/>
        </a:xfrm>
        <a:prstGeom prst="rect">
          <a:avLst/>
        </a:prstGeom>
        <a:noFill/>
        <a:ln w="9525" cmpd="sng">
          <a:noFill/>
        </a:ln>
      </xdr:spPr>
    </xdr:pic>
    <xdr:clientData fPrintsWithSheet="0"/>
  </xdr:twoCellAnchor>
  <xdr:twoCellAnchor editAs="oneCell">
    <xdr:from>
      <xdr:col>5</xdr:col>
      <xdr:colOff>342900</xdr:colOff>
      <xdr:row>23</xdr:row>
      <xdr:rowOff>0</xdr:rowOff>
    </xdr:from>
    <xdr:to>
      <xdr:col>5</xdr:col>
      <xdr:colOff>581025</xdr:colOff>
      <xdr:row>24</xdr:row>
      <xdr:rowOff>9525</xdr:rowOff>
    </xdr:to>
    <xdr:pic>
      <xdr:nvPicPr>
        <xdr:cNvPr id="4" name="CommandButton3"/>
        <xdr:cNvPicPr preferRelativeResize="1">
          <a:picLocks noChangeAspect="1"/>
        </xdr:cNvPicPr>
      </xdr:nvPicPr>
      <xdr:blipFill>
        <a:blip r:embed="rId1"/>
        <a:stretch>
          <a:fillRect/>
        </a:stretch>
      </xdr:blipFill>
      <xdr:spPr>
        <a:xfrm>
          <a:off x="3467100" y="1390650"/>
          <a:ext cx="238125" cy="171450"/>
        </a:xfrm>
        <a:prstGeom prst="rect">
          <a:avLst/>
        </a:prstGeom>
        <a:noFill/>
        <a:ln w="9525" cmpd="sng">
          <a:noFill/>
        </a:ln>
      </xdr:spPr>
    </xdr:pic>
    <xdr:clientData fPrintsWithSheet="0"/>
  </xdr:twoCellAnchor>
  <xdr:twoCellAnchor editAs="oneCell">
    <xdr:from>
      <xdr:col>5</xdr:col>
      <xdr:colOff>342900</xdr:colOff>
      <xdr:row>31</xdr:row>
      <xdr:rowOff>0</xdr:rowOff>
    </xdr:from>
    <xdr:to>
      <xdr:col>5</xdr:col>
      <xdr:colOff>581025</xdr:colOff>
      <xdr:row>32</xdr:row>
      <xdr:rowOff>9525</xdr:rowOff>
    </xdr:to>
    <xdr:pic>
      <xdr:nvPicPr>
        <xdr:cNvPr id="5" name="CommandButton5"/>
        <xdr:cNvPicPr preferRelativeResize="1">
          <a:picLocks noChangeAspect="1"/>
        </xdr:cNvPicPr>
      </xdr:nvPicPr>
      <xdr:blipFill>
        <a:blip r:embed="rId1"/>
        <a:stretch>
          <a:fillRect/>
        </a:stretch>
      </xdr:blipFill>
      <xdr:spPr>
        <a:xfrm>
          <a:off x="3467100" y="2028825"/>
          <a:ext cx="238125" cy="171450"/>
        </a:xfrm>
        <a:prstGeom prst="rect">
          <a:avLst/>
        </a:prstGeom>
        <a:noFill/>
        <a:ln w="9525" cmpd="sng">
          <a:noFill/>
        </a:ln>
      </xdr:spPr>
    </xdr:pic>
    <xdr:clientData fPrintsWithSheet="0"/>
  </xdr:twoCellAnchor>
  <xdr:twoCellAnchor editAs="oneCell">
    <xdr:from>
      <xdr:col>5</xdr:col>
      <xdr:colOff>342900</xdr:colOff>
      <xdr:row>35</xdr:row>
      <xdr:rowOff>0</xdr:rowOff>
    </xdr:from>
    <xdr:to>
      <xdr:col>5</xdr:col>
      <xdr:colOff>581025</xdr:colOff>
      <xdr:row>36</xdr:row>
      <xdr:rowOff>9525</xdr:rowOff>
    </xdr:to>
    <xdr:pic>
      <xdr:nvPicPr>
        <xdr:cNvPr id="6" name="CommandButton6"/>
        <xdr:cNvPicPr preferRelativeResize="1">
          <a:picLocks noChangeAspect="1"/>
        </xdr:cNvPicPr>
      </xdr:nvPicPr>
      <xdr:blipFill>
        <a:blip r:embed="rId1"/>
        <a:stretch>
          <a:fillRect/>
        </a:stretch>
      </xdr:blipFill>
      <xdr:spPr>
        <a:xfrm>
          <a:off x="3467100" y="2352675"/>
          <a:ext cx="238125" cy="171450"/>
        </a:xfrm>
        <a:prstGeom prst="rect">
          <a:avLst/>
        </a:prstGeom>
        <a:noFill/>
        <a:ln w="9525" cmpd="sng">
          <a:noFill/>
        </a:ln>
      </xdr:spPr>
    </xdr:pic>
    <xdr:clientData fPrintsWithSheet="0"/>
  </xdr:twoCellAnchor>
  <xdr:twoCellAnchor editAs="oneCell">
    <xdr:from>
      <xdr:col>5</xdr:col>
      <xdr:colOff>342900</xdr:colOff>
      <xdr:row>39</xdr:row>
      <xdr:rowOff>0</xdr:rowOff>
    </xdr:from>
    <xdr:to>
      <xdr:col>5</xdr:col>
      <xdr:colOff>581025</xdr:colOff>
      <xdr:row>40</xdr:row>
      <xdr:rowOff>9525</xdr:rowOff>
    </xdr:to>
    <xdr:pic>
      <xdr:nvPicPr>
        <xdr:cNvPr id="7" name="CommandButton7"/>
        <xdr:cNvPicPr preferRelativeResize="1">
          <a:picLocks noChangeAspect="1"/>
        </xdr:cNvPicPr>
      </xdr:nvPicPr>
      <xdr:blipFill>
        <a:blip r:embed="rId1"/>
        <a:stretch>
          <a:fillRect/>
        </a:stretch>
      </xdr:blipFill>
      <xdr:spPr>
        <a:xfrm>
          <a:off x="3467100" y="2676525"/>
          <a:ext cx="238125" cy="171450"/>
        </a:xfrm>
        <a:prstGeom prst="rect">
          <a:avLst/>
        </a:prstGeom>
        <a:noFill/>
        <a:ln w="9525" cmpd="sng">
          <a:noFill/>
        </a:ln>
      </xdr:spPr>
    </xdr:pic>
    <xdr:clientData fPrintsWithSheet="0"/>
  </xdr:twoCellAnchor>
  <xdr:twoCellAnchor editAs="oneCell">
    <xdr:from>
      <xdr:col>5</xdr:col>
      <xdr:colOff>352425</xdr:colOff>
      <xdr:row>43</xdr:row>
      <xdr:rowOff>0</xdr:rowOff>
    </xdr:from>
    <xdr:to>
      <xdr:col>5</xdr:col>
      <xdr:colOff>590550</xdr:colOff>
      <xdr:row>44</xdr:row>
      <xdr:rowOff>9525</xdr:rowOff>
    </xdr:to>
    <xdr:pic>
      <xdr:nvPicPr>
        <xdr:cNvPr id="8" name="CommandButton8"/>
        <xdr:cNvPicPr preferRelativeResize="1">
          <a:picLocks noChangeAspect="1"/>
        </xdr:cNvPicPr>
      </xdr:nvPicPr>
      <xdr:blipFill>
        <a:blip r:embed="rId1"/>
        <a:stretch>
          <a:fillRect/>
        </a:stretch>
      </xdr:blipFill>
      <xdr:spPr>
        <a:xfrm>
          <a:off x="3476625" y="3000375"/>
          <a:ext cx="238125" cy="171450"/>
        </a:xfrm>
        <a:prstGeom prst="rect">
          <a:avLst/>
        </a:prstGeom>
        <a:noFill/>
        <a:ln w="9525" cmpd="sng">
          <a:noFill/>
        </a:ln>
      </xdr:spPr>
    </xdr:pic>
    <xdr:clientData fPrintsWithSheet="0"/>
  </xdr:twoCellAnchor>
  <xdr:twoCellAnchor editAs="oneCell">
    <xdr:from>
      <xdr:col>5</xdr:col>
      <xdr:colOff>342900</xdr:colOff>
      <xdr:row>47</xdr:row>
      <xdr:rowOff>0</xdr:rowOff>
    </xdr:from>
    <xdr:to>
      <xdr:col>5</xdr:col>
      <xdr:colOff>581025</xdr:colOff>
      <xdr:row>48</xdr:row>
      <xdr:rowOff>9525</xdr:rowOff>
    </xdr:to>
    <xdr:pic>
      <xdr:nvPicPr>
        <xdr:cNvPr id="9" name="CommandButton9"/>
        <xdr:cNvPicPr preferRelativeResize="1">
          <a:picLocks noChangeAspect="1"/>
        </xdr:cNvPicPr>
      </xdr:nvPicPr>
      <xdr:blipFill>
        <a:blip r:embed="rId1"/>
        <a:stretch>
          <a:fillRect/>
        </a:stretch>
      </xdr:blipFill>
      <xdr:spPr>
        <a:xfrm>
          <a:off x="3467100" y="3324225"/>
          <a:ext cx="238125" cy="171450"/>
        </a:xfrm>
        <a:prstGeom prst="rect">
          <a:avLst/>
        </a:prstGeom>
        <a:noFill/>
        <a:ln w="9525" cmpd="sng">
          <a:noFill/>
        </a:ln>
      </xdr:spPr>
    </xdr:pic>
    <xdr:clientData fPrintsWithSheet="0"/>
  </xdr:twoCellAnchor>
  <xdr:twoCellAnchor editAs="oneCell">
    <xdr:from>
      <xdr:col>5</xdr:col>
      <xdr:colOff>352425</xdr:colOff>
      <xdr:row>51</xdr:row>
      <xdr:rowOff>0</xdr:rowOff>
    </xdr:from>
    <xdr:to>
      <xdr:col>5</xdr:col>
      <xdr:colOff>590550</xdr:colOff>
      <xdr:row>52</xdr:row>
      <xdr:rowOff>0</xdr:rowOff>
    </xdr:to>
    <xdr:pic>
      <xdr:nvPicPr>
        <xdr:cNvPr id="10" name="CommandButton10"/>
        <xdr:cNvPicPr preferRelativeResize="1">
          <a:picLocks noChangeAspect="1"/>
        </xdr:cNvPicPr>
      </xdr:nvPicPr>
      <xdr:blipFill>
        <a:blip r:embed="rId1"/>
        <a:stretch>
          <a:fillRect/>
        </a:stretch>
      </xdr:blipFill>
      <xdr:spPr>
        <a:xfrm>
          <a:off x="3476625" y="3648075"/>
          <a:ext cx="238125" cy="171450"/>
        </a:xfrm>
        <a:prstGeom prst="rect">
          <a:avLst/>
        </a:prstGeom>
        <a:noFill/>
        <a:ln w="9525" cmpd="sng">
          <a:noFill/>
        </a:ln>
      </xdr:spPr>
    </xdr:pic>
    <xdr:clientData fPrintsWithSheet="0"/>
  </xdr:twoCellAnchor>
  <xdr:twoCellAnchor editAs="oneCell">
    <xdr:from>
      <xdr:col>5</xdr:col>
      <xdr:colOff>352425</xdr:colOff>
      <xdr:row>59</xdr:row>
      <xdr:rowOff>0</xdr:rowOff>
    </xdr:from>
    <xdr:to>
      <xdr:col>5</xdr:col>
      <xdr:colOff>590550</xdr:colOff>
      <xdr:row>60</xdr:row>
      <xdr:rowOff>9525</xdr:rowOff>
    </xdr:to>
    <xdr:pic>
      <xdr:nvPicPr>
        <xdr:cNvPr id="11" name="CommandButton11"/>
        <xdr:cNvPicPr preferRelativeResize="1">
          <a:picLocks noChangeAspect="1"/>
        </xdr:cNvPicPr>
      </xdr:nvPicPr>
      <xdr:blipFill>
        <a:blip r:embed="rId1"/>
        <a:stretch>
          <a:fillRect/>
        </a:stretch>
      </xdr:blipFill>
      <xdr:spPr>
        <a:xfrm>
          <a:off x="3476625" y="4305300"/>
          <a:ext cx="238125" cy="171450"/>
        </a:xfrm>
        <a:prstGeom prst="rect">
          <a:avLst/>
        </a:prstGeom>
        <a:noFill/>
        <a:ln w="9525" cmpd="sng">
          <a:noFill/>
        </a:ln>
      </xdr:spPr>
    </xdr:pic>
    <xdr:clientData fPrintsWithSheet="0"/>
  </xdr:twoCellAnchor>
  <xdr:twoCellAnchor editAs="oneCell">
    <xdr:from>
      <xdr:col>5</xdr:col>
      <xdr:colOff>352425</xdr:colOff>
      <xdr:row>63</xdr:row>
      <xdr:rowOff>0</xdr:rowOff>
    </xdr:from>
    <xdr:to>
      <xdr:col>5</xdr:col>
      <xdr:colOff>590550</xdr:colOff>
      <xdr:row>64</xdr:row>
      <xdr:rowOff>9525</xdr:rowOff>
    </xdr:to>
    <xdr:pic>
      <xdr:nvPicPr>
        <xdr:cNvPr id="12" name="CommandButton12"/>
        <xdr:cNvPicPr preferRelativeResize="1">
          <a:picLocks noChangeAspect="1"/>
        </xdr:cNvPicPr>
      </xdr:nvPicPr>
      <xdr:blipFill>
        <a:blip r:embed="rId1"/>
        <a:stretch>
          <a:fillRect/>
        </a:stretch>
      </xdr:blipFill>
      <xdr:spPr>
        <a:xfrm>
          <a:off x="3476625" y="4629150"/>
          <a:ext cx="238125" cy="171450"/>
        </a:xfrm>
        <a:prstGeom prst="rect">
          <a:avLst/>
        </a:prstGeom>
        <a:noFill/>
        <a:ln w="9525" cmpd="sng">
          <a:noFill/>
        </a:ln>
      </xdr:spPr>
    </xdr:pic>
    <xdr:clientData fPrintsWithSheet="0"/>
  </xdr:twoCellAnchor>
  <xdr:twoCellAnchor editAs="oneCell">
    <xdr:from>
      <xdr:col>5</xdr:col>
      <xdr:colOff>352425</xdr:colOff>
      <xdr:row>67</xdr:row>
      <xdr:rowOff>0</xdr:rowOff>
    </xdr:from>
    <xdr:to>
      <xdr:col>5</xdr:col>
      <xdr:colOff>590550</xdr:colOff>
      <xdr:row>68</xdr:row>
      <xdr:rowOff>9525</xdr:rowOff>
    </xdr:to>
    <xdr:pic>
      <xdr:nvPicPr>
        <xdr:cNvPr id="13" name="CommandButton14"/>
        <xdr:cNvPicPr preferRelativeResize="1">
          <a:picLocks noChangeAspect="1"/>
        </xdr:cNvPicPr>
      </xdr:nvPicPr>
      <xdr:blipFill>
        <a:blip r:embed="rId1"/>
        <a:stretch>
          <a:fillRect/>
        </a:stretch>
      </xdr:blipFill>
      <xdr:spPr>
        <a:xfrm>
          <a:off x="3476625" y="4953000"/>
          <a:ext cx="238125" cy="171450"/>
        </a:xfrm>
        <a:prstGeom prst="rect">
          <a:avLst/>
        </a:prstGeom>
        <a:noFill/>
        <a:ln w="9525" cmpd="sng">
          <a:noFill/>
        </a:ln>
      </xdr:spPr>
    </xdr:pic>
    <xdr:clientData fPrintsWithSheet="0"/>
  </xdr:twoCellAnchor>
  <xdr:twoCellAnchor editAs="oneCell">
    <xdr:from>
      <xdr:col>5</xdr:col>
      <xdr:colOff>352425</xdr:colOff>
      <xdr:row>27</xdr:row>
      <xdr:rowOff>0</xdr:rowOff>
    </xdr:from>
    <xdr:to>
      <xdr:col>5</xdr:col>
      <xdr:colOff>590550</xdr:colOff>
      <xdr:row>28</xdr:row>
      <xdr:rowOff>19050</xdr:rowOff>
    </xdr:to>
    <xdr:pic>
      <xdr:nvPicPr>
        <xdr:cNvPr id="14" name="CommandButton16"/>
        <xdr:cNvPicPr preferRelativeResize="1">
          <a:picLocks noChangeAspect="1"/>
        </xdr:cNvPicPr>
      </xdr:nvPicPr>
      <xdr:blipFill>
        <a:blip r:embed="rId1"/>
        <a:stretch>
          <a:fillRect/>
        </a:stretch>
      </xdr:blipFill>
      <xdr:spPr>
        <a:xfrm>
          <a:off x="3476625" y="1714500"/>
          <a:ext cx="238125" cy="171450"/>
        </a:xfrm>
        <a:prstGeom prst="rect">
          <a:avLst/>
        </a:prstGeom>
        <a:noFill/>
        <a:ln w="9525" cmpd="sng">
          <a:noFill/>
        </a:ln>
      </xdr:spPr>
    </xdr:pic>
    <xdr:clientData fPrintsWithSheet="0"/>
  </xdr:twoCellAnchor>
  <xdr:twoCellAnchor editAs="absolute">
    <xdr:from>
      <xdr:col>8</xdr:col>
      <xdr:colOff>514350</xdr:colOff>
      <xdr:row>9</xdr:row>
      <xdr:rowOff>47625</xdr:rowOff>
    </xdr:from>
    <xdr:to>
      <xdr:col>12</xdr:col>
      <xdr:colOff>19050</xdr:colOff>
      <xdr:row>9</xdr:row>
      <xdr:rowOff>304800</xdr:rowOff>
    </xdr:to>
    <xdr:pic>
      <xdr:nvPicPr>
        <xdr:cNvPr id="15"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16"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17"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twoCellAnchor editAs="oneCell">
    <xdr:from>
      <xdr:col>5</xdr:col>
      <xdr:colOff>352425</xdr:colOff>
      <xdr:row>55</xdr:row>
      <xdr:rowOff>0</xdr:rowOff>
    </xdr:from>
    <xdr:to>
      <xdr:col>5</xdr:col>
      <xdr:colOff>590550</xdr:colOff>
      <xdr:row>56</xdr:row>
      <xdr:rowOff>9525</xdr:rowOff>
    </xdr:to>
    <xdr:pic>
      <xdr:nvPicPr>
        <xdr:cNvPr id="18" name="CommandButton18"/>
        <xdr:cNvPicPr preferRelativeResize="1">
          <a:picLocks noChangeAspect="1"/>
        </xdr:cNvPicPr>
      </xdr:nvPicPr>
      <xdr:blipFill>
        <a:blip r:embed="rId1"/>
        <a:stretch>
          <a:fillRect/>
        </a:stretch>
      </xdr:blipFill>
      <xdr:spPr>
        <a:xfrm>
          <a:off x="3476625" y="3981450"/>
          <a:ext cx="238125" cy="17145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676275</xdr:colOff>
      <xdr:row>20</xdr:row>
      <xdr:rowOff>0</xdr:rowOff>
    </xdr:from>
    <xdr:to>
      <xdr:col>7</xdr:col>
      <xdr:colOff>180975</xdr:colOff>
      <xdr:row>21</xdr:row>
      <xdr:rowOff>9525</xdr:rowOff>
    </xdr:to>
    <xdr:pic>
      <xdr:nvPicPr>
        <xdr:cNvPr id="1" name="CommandButton1"/>
        <xdr:cNvPicPr preferRelativeResize="1">
          <a:picLocks noChangeAspect="1"/>
        </xdr:cNvPicPr>
      </xdr:nvPicPr>
      <xdr:blipFill>
        <a:blip r:embed="rId1"/>
        <a:stretch>
          <a:fillRect/>
        </a:stretch>
      </xdr:blipFill>
      <xdr:spPr>
        <a:xfrm>
          <a:off x="3810000" y="2219325"/>
          <a:ext cx="238125" cy="171450"/>
        </a:xfrm>
        <a:prstGeom prst="rect">
          <a:avLst/>
        </a:prstGeom>
        <a:noFill/>
        <a:ln w="9525" cmpd="sng">
          <a:noFill/>
        </a:ln>
      </xdr:spPr>
    </xdr:pic>
    <xdr:clientData fPrintsWithSheet="0"/>
  </xdr:twoCellAnchor>
  <xdr:twoCellAnchor editAs="oneCell">
    <xdr:from>
      <xdr:col>5</xdr:col>
      <xdr:colOff>676275</xdr:colOff>
      <xdr:row>23</xdr:row>
      <xdr:rowOff>0</xdr:rowOff>
    </xdr:from>
    <xdr:to>
      <xdr:col>7</xdr:col>
      <xdr:colOff>180975</xdr:colOff>
      <xdr:row>24</xdr:row>
      <xdr:rowOff>9525</xdr:rowOff>
    </xdr:to>
    <xdr:pic>
      <xdr:nvPicPr>
        <xdr:cNvPr id="2" name="CommandButton2"/>
        <xdr:cNvPicPr preferRelativeResize="1">
          <a:picLocks noChangeAspect="1"/>
        </xdr:cNvPicPr>
      </xdr:nvPicPr>
      <xdr:blipFill>
        <a:blip r:embed="rId1"/>
        <a:stretch>
          <a:fillRect/>
        </a:stretch>
      </xdr:blipFill>
      <xdr:spPr>
        <a:xfrm>
          <a:off x="3810000" y="2543175"/>
          <a:ext cx="238125" cy="171450"/>
        </a:xfrm>
        <a:prstGeom prst="rect">
          <a:avLst/>
        </a:prstGeom>
        <a:noFill/>
        <a:ln w="9525" cmpd="sng">
          <a:noFill/>
        </a:ln>
      </xdr:spPr>
    </xdr:pic>
    <xdr:clientData fPrintsWithSheet="0"/>
  </xdr:twoCellAnchor>
  <xdr:twoCellAnchor editAs="oneCell">
    <xdr:from>
      <xdr:col>5</xdr:col>
      <xdr:colOff>676275</xdr:colOff>
      <xdr:row>27</xdr:row>
      <xdr:rowOff>0</xdr:rowOff>
    </xdr:from>
    <xdr:to>
      <xdr:col>7</xdr:col>
      <xdr:colOff>180975</xdr:colOff>
      <xdr:row>28</xdr:row>
      <xdr:rowOff>0</xdr:rowOff>
    </xdr:to>
    <xdr:pic>
      <xdr:nvPicPr>
        <xdr:cNvPr id="3" name="CommandButton3"/>
        <xdr:cNvPicPr preferRelativeResize="1">
          <a:picLocks noChangeAspect="1"/>
        </xdr:cNvPicPr>
      </xdr:nvPicPr>
      <xdr:blipFill>
        <a:blip r:embed="rId1"/>
        <a:stretch>
          <a:fillRect/>
        </a:stretch>
      </xdr:blipFill>
      <xdr:spPr>
        <a:xfrm>
          <a:off x="3810000" y="2867025"/>
          <a:ext cx="238125" cy="171450"/>
        </a:xfrm>
        <a:prstGeom prst="rect">
          <a:avLst/>
        </a:prstGeom>
        <a:noFill/>
        <a:ln w="9525" cmpd="sng">
          <a:noFill/>
        </a:ln>
      </xdr:spPr>
    </xdr:pic>
    <xdr:clientData fPrintsWithSheet="0"/>
  </xdr:twoCellAnchor>
  <xdr:twoCellAnchor editAs="absolute">
    <xdr:from>
      <xdr:col>8</xdr:col>
      <xdr:colOff>285750</xdr:colOff>
      <xdr:row>9</xdr:row>
      <xdr:rowOff>47625</xdr:rowOff>
    </xdr:from>
    <xdr:to>
      <xdr:col>12</xdr:col>
      <xdr:colOff>19050</xdr:colOff>
      <xdr:row>9</xdr:row>
      <xdr:rowOff>304800</xdr:rowOff>
    </xdr:to>
    <xdr:pic>
      <xdr:nvPicPr>
        <xdr:cNvPr id="4"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5"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6"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twoCellAnchor editAs="oneCell">
    <xdr:from>
      <xdr:col>5</xdr:col>
      <xdr:colOff>685800</xdr:colOff>
      <xdr:row>36</xdr:row>
      <xdr:rowOff>152400</xdr:rowOff>
    </xdr:from>
    <xdr:to>
      <xdr:col>7</xdr:col>
      <xdr:colOff>190500</xdr:colOff>
      <xdr:row>38</xdr:row>
      <xdr:rowOff>0</xdr:rowOff>
    </xdr:to>
    <xdr:pic>
      <xdr:nvPicPr>
        <xdr:cNvPr id="7" name="CommandButton4"/>
        <xdr:cNvPicPr preferRelativeResize="1">
          <a:picLocks noChangeAspect="1"/>
        </xdr:cNvPicPr>
      </xdr:nvPicPr>
      <xdr:blipFill>
        <a:blip r:embed="rId1"/>
        <a:stretch>
          <a:fillRect/>
        </a:stretch>
      </xdr:blipFill>
      <xdr:spPr>
        <a:xfrm>
          <a:off x="3819525" y="4333875"/>
          <a:ext cx="238125" cy="1714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228600</xdr:colOff>
      <xdr:row>9</xdr:row>
      <xdr:rowOff>47625</xdr:rowOff>
    </xdr:from>
    <xdr:to>
      <xdr:col>8</xdr:col>
      <xdr:colOff>9525</xdr:colOff>
      <xdr:row>9</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381000</xdr:colOff>
      <xdr:row>8</xdr:row>
      <xdr:rowOff>47625</xdr:rowOff>
    </xdr:from>
    <xdr:to>
      <xdr:col>9</xdr:col>
      <xdr:colOff>9525</xdr:colOff>
      <xdr:row>8</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8</xdr:row>
      <xdr:rowOff>47625</xdr:rowOff>
    </xdr:from>
    <xdr:to>
      <xdr:col>0</xdr:col>
      <xdr:colOff>276225</xdr:colOff>
      <xdr:row>8</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8</xdr:row>
      <xdr:rowOff>47625</xdr:rowOff>
    </xdr:from>
    <xdr:to>
      <xdr:col>0</xdr:col>
      <xdr:colOff>523875</xdr:colOff>
      <xdr:row>8</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200025</xdr:colOff>
      <xdr:row>0</xdr:row>
      <xdr:rowOff>47625</xdr:rowOff>
    </xdr:from>
    <xdr:to>
      <xdr:col>9</xdr:col>
      <xdr:colOff>247650</xdr:colOff>
      <xdr:row>0</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0</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0</xdr:col>
      <xdr:colOff>523875</xdr:colOff>
      <xdr:row>0</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B2:N59"/>
  <sheetViews>
    <sheetView tabSelected="1" workbookViewId="0" topLeftCell="B1">
      <pane ySplit="14" topLeftCell="A15" activePane="bottomLeft" state="frozen"/>
      <selection pane="topLeft" activeCell="B14" sqref="B14"/>
      <selection pane="bottomLeft" activeCell="A1" sqref="A1"/>
    </sheetView>
  </sheetViews>
  <sheetFormatPr defaultColWidth="11.421875" defaultRowHeight="12.75"/>
  <cols>
    <col min="1" max="1" width="2.421875" style="0" hidden="1" customWidth="1"/>
    <col min="2" max="2" width="13.421875" style="0" customWidth="1"/>
    <col min="3" max="3" width="4.421875" style="0" customWidth="1"/>
    <col min="4" max="4" width="16.28125" style="0" customWidth="1"/>
    <col min="5" max="5" width="8.421875" style="0" customWidth="1"/>
    <col min="6" max="6" width="14.421875" style="0" customWidth="1"/>
    <col min="7" max="7" width="1.7109375" style="0" customWidth="1"/>
    <col min="8" max="8" width="6.57421875" style="0" customWidth="1"/>
    <col min="9" max="9" width="24.140625" style="0" customWidth="1"/>
    <col min="10" max="10" width="0" style="0" hidden="1" customWidth="1"/>
    <col min="11" max="11" width="2.140625" style="0" customWidth="1"/>
  </cols>
  <sheetData>
    <row r="1" ht="7.5" customHeight="1" hidden="1"/>
    <row r="2" spans="2:9" ht="7.5" customHeight="1" hidden="1">
      <c r="B2" s="23"/>
      <c r="C2" s="23"/>
      <c r="D2" s="23"/>
      <c r="E2" s="23"/>
      <c r="F2" s="23"/>
      <c r="G2" s="23"/>
      <c r="H2" s="23"/>
      <c r="I2" s="23"/>
    </row>
    <row r="3" spans="2:9" ht="45.75" customHeight="1" hidden="1">
      <c r="B3" s="37"/>
      <c r="C3" s="37"/>
      <c r="D3" s="37"/>
      <c r="E3" s="15"/>
      <c r="F3" s="39"/>
      <c r="G3" s="37"/>
      <c r="H3" s="14"/>
      <c r="I3" s="654"/>
    </row>
    <row r="4" spans="2:9" ht="11.25" customHeight="1" hidden="1">
      <c r="B4" s="37"/>
      <c r="C4" s="37"/>
      <c r="D4" s="37"/>
      <c r="E4" s="15"/>
      <c r="F4" s="632" t="s">
        <v>319</v>
      </c>
      <c r="G4" s="37"/>
      <c r="H4" s="14"/>
      <c r="I4" s="14"/>
    </row>
    <row r="5" spans="2:9" ht="10.5" customHeight="1" hidden="1">
      <c r="B5" s="656"/>
      <c r="C5" s="656"/>
      <c r="D5" s="78"/>
      <c r="E5" s="78"/>
      <c r="F5" s="118" t="s">
        <v>318</v>
      </c>
      <c r="G5" s="78"/>
      <c r="H5" s="79"/>
      <c r="I5" s="78"/>
    </row>
    <row r="6" spans="2:9" ht="12.75" customHeight="1" hidden="1">
      <c r="B6" s="657" t="s">
        <v>351</v>
      </c>
      <c r="C6" s="657"/>
      <c r="D6" s="79"/>
      <c r="E6" s="658"/>
      <c r="F6" s="658"/>
      <c r="G6" s="658"/>
      <c r="H6" s="658"/>
      <c r="I6" s="81"/>
    </row>
    <row r="7" spans="2:9" ht="12.75" customHeight="1" hidden="1">
      <c r="B7" s="657" t="s">
        <v>350</v>
      </c>
      <c r="C7" s="657"/>
      <c r="D7" s="79"/>
      <c r="E7" s="88" t="s">
        <v>223</v>
      </c>
      <c r="F7" s="88"/>
      <c r="G7" s="88"/>
      <c r="H7" s="79"/>
      <c r="I7" s="88"/>
    </row>
    <row r="8" spans="2:9" ht="12.75" customHeight="1" hidden="1">
      <c r="B8" s="656" t="s">
        <v>331</v>
      </c>
      <c r="C8" s="656"/>
      <c r="D8" s="79"/>
      <c r="E8" s="656"/>
      <c r="F8" s="683"/>
      <c r="G8" s="79"/>
      <c r="H8" s="79"/>
      <c r="I8" s="82"/>
    </row>
    <row r="9" spans="2:9" ht="12.75" customHeight="1" hidden="1">
      <c r="B9" s="683" t="s">
        <v>316</v>
      </c>
      <c r="C9" s="683"/>
      <c r="D9" s="78"/>
      <c r="E9" s="78"/>
      <c r="F9" s="78"/>
      <c r="G9" s="79"/>
      <c r="H9" s="79"/>
      <c r="I9" s="82"/>
    </row>
    <row r="10" spans="2:9" ht="0.75" customHeight="1" hidden="1">
      <c r="B10" s="683"/>
      <c r="C10" s="683"/>
      <c r="D10" s="78"/>
      <c r="E10" s="78"/>
      <c r="F10" s="78"/>
      <c r="G10" s="78"/>
      <c r="H10" s="79"/>
      <c r="I10" s="82"/>
    </row>
    <row r="11" spans="2:9" ht="0.75" customHeight="1" hidden="1">
      <c r="B11" s="78"/>
      <c r="C11" s="78"/>
      <c r="D11" s="78"/>
      <c r="E11" s="78"/>
      <c r="F11" s="78"/>
      <c r="G11" s="78"/>
      <c r="H11" s="79"/>
      <c r="I11" s="82"/>
    </row>
    <row r="12" spans="2:9" ht="4.5" customHeight="1" hidden="1">
      <c r="B12" s="78"/>
      <c r="C12" s="78"/>
      <c r="D12" s="631"/>
      <c r="E12" s="609"/>
      <c r="F12" s="609"/>
      <c r="G12" s="609"/>
      <c r="H12" s="609"/>
      <c r="I12" s="82"/>
    </row>
    <row r="13" spans="2:9" ht="0.75" customHeight="1" hidden="1">
      <c r="B13" s="80"/>
      <c r="C13" s="77"/>
      <c r="D13" s="77"/>
      <c r="E13" s="77"/>
      <c r="F13" s="77"/>
      <c r="G13" s="77"/>
      <c r="H13" s="79"/>
      <c r="I13" s="77"/>
    </row>
    <row r="14" spans="2:9" s="120" customFormat="1" ht="26.25" customHeight="1">
      <c r="B14" s="114"/>
      <c r="C14" s="115"/>
      <c r="D14" s="115"/>
      <c r="E14" s="115"/>
      <c r="F14" s="115"/>
      <c r="G14" s="115"/>
      <c r="H14" s="116"/>
      <c r="I14" s="115"/>
    </row>
    <row r="15" spans="2:10" ht="5.25" customHeight="1">
      <c r="B15" s="46"/>
      <c r="C15" s="46"/>
      <c r="D15" s="46"/>
      <c r="E15" s="46"/>
      <c r="F15" s="46"/>
      <c r="G15" s="46"/>
      <c r="H15" s="46"/>
      <c r="I15" s="46"/>
      <c r="J15" s="23"/>
    </row>
    <row r="16" spans="2:10" ht="78" customHeight="1">
      <c r="B16" s="662" t="s">
        <v>558</v>
      </c>
      <c r="C16" s="663"/>
      <c r="D16" s="663"/>
      <c r="E16" s="663"/>
      <c r="F16" s="663"/>
      <c r="G16" s="663"/>
      <c r="H16" s="663"/>
      <c r="I16" s="664"/>
      <c r="J16" s="664"/>
    </row>
    <row r="17" spans="2:9" ht="12.75">
      <c r="B17" s="429"/>
      <c r="C17" s="429"/>
      <c r="D17" s="429"/>
      <c r="E17" s="429"/>
      <c r="F17" s="429"/>
      <c r="G17" s="429"/>
      <c r="H17" s="429"/>
      <c r="I17" s="429"/>
    </row>
    <row r="18" spans="2:9" ht="12.75">
      <c r="B18" s="403" t="s">
        <v>332</v>
      </c>
      <c r="C18" s="430"/>
      <c r="D18" s="430"/>
      <c r="E18" s="430"/>
      <c r="F18" s="430"/>
      <c r="G18" s="430"/>
      <c r="H18" s="665"/>
      <c r="I18" s="666"/>
    </row>
    <row r="19" spans="2:9" ht="3.75" customHeight="1">
      <c r="B19" s="404"/>
      <c r="C19" s="429"/>
      <c r="D19" s="429"/>
      <c r="E19" s="429"/>
      <c r="F19" s="429"/>
      <c r="G19" s="429"/>
      <c r="H19" s="429"/>
      <c r="I19" s="429"/>
    </row>
    <row r="20" spans="2:10" ht="12.75">
      <c r="B20" s="431" t="s">
        <v>317</v>
      </c>
      <c r="C20" s="667"/>
      <c r="D20" s="668"/>
      <c r="E20" s="432" t="s">
        <v>378</v>
      </c>
      <c r="F20" s="433"/>
      <c r="G20" s="89"/>
      <c r="H20" s="89"/>
      <c r="I20" s="89"/>
      <c r="J20" s="5"/>
    </row>
    <row r="21" spans="2:10" ht="4.5" customHeight="1">
      <c r="B21" s="429"/>
      <c r="C21" s="429"/>
      <c r="D21" s="429"/>
      <c r="E21" s="429"/>
      <c r="F21" s="429"/>
      <c r="G21" s="429"/>
      <c r="H21" s="429"/>
      <c r="I21" s="429"/>
      <c r="J21" s="5"/>
    </row>
    <row r="22" spans="2:10" ht="12.75">
      <c r="B22" s="659"/>
      <c r="C22" s="660"/>
      <c r="D22" s="660"/>
      <c r="E22" s="660"/>
      <c r="F22" s="660"/>
      <c r="G22" s="660"/>
      <c r="H22" s="660"/>
      <c r="I22" s="661"/>
      <c r="J22" s="4"/>
    </row>
    <row r="23" spans="2:9" ht="4.5" customHeight="1">
      <c r="B23" s="434"/>
      <c r="C23" s="429"/>
      <c r="D23" s="429"/>
      <c r="E23" s="429"/>
      <c r="F23" s="429"/>
      <c r="G23" s="429"/>
      <c r="H23" s="429"/>
      <c r="I23" s="429"/>
    </row>
    <row r="24" spans="2:9" ht="12.75" hidden="1">
      <c r="B24" s="386"/>
      <c r="C24" s="429"/>
      <c r="D24" s="429"/>
      <c r="E24" s="429"/>
      <c r="F24" s="429"/>
      <c r="G24" s="435" t="e">
        <f>Unterschrift!#REF!</f>
        <v>#REF!</v>
      </c>
      <c r="H24" s="429"/>
      <c r="I24" s="429"/>
    </row>
    <row r="25" spans="2:9" ht="12.75">
      <c r="B25" s="633" t="s">
        <v>475</v>
      </c>
      <c r="C25" s="659"/>
      <c r="D25" s="660"/>
      <c r="E25" s="661"/>
      <c r="F25" s="429"/>
      <c r="G25" s="429"/>
      <c r="H25" s="429"/>
      <c r="I25" s="429"/>
    </row>
    <row r="26" spans="2:9" ht="18.75" customHeight="1">
      <c r="B26" s="429"/>
      <c r="C26" s="429"/>
      <c r="D26" s="429"/>
      <c r="E26" s="429"/>
      <c r="F26" s="429"/>
      <c r="G26" s="429"/>
      <c r="H26" s="429"/>
      <c r="I26" s="429"/>
    </row>
    <row r="27" spans="2:10" ht="12.75">
      <c r="B27" s="437" t="s">
        <v>379</v>
      </c>
      <c r="C27" s="429"/>
      <c r="D27" s="429"/>
      <c r="E27" s="429"/>
      <c r="F27" s="429"/>
      <c r="G27" s="429"/>
      <c r="H27" s="438" t="s">
        <v>323</v>
      </c>
      <c r="I27" s="90">
        <f>Kosten_gesamt!G65</f>
        <v>0</v>
      </c>
      <c r="J27" s="4"/>
    </row>
    <row r="28" spans="2:9" ht="3.75" customHeight="1">
      <c r="B28" s="429"/>
      <c r="C28" s="429"/>
      <c r="D28" s="429"/>
      <c r="E28" s="429"/>
      <c r="F28" s="429"/>
      <c r="G28" s="429"/>
      <c r="H28" s="429"/>
      <c r="I28" s="429"/>
    </row>
    <row r="29" spans="2:9" ht="15" customHeight="1">
      <c r="B29" s="386"/>
      <c r="C29" s="386"/>
      <c r="D29" s="386"/>
      <c r="E29" s="386"/>
      <c r="F29" s="386"/>
      <c r="G29" s="386"/>
      <c r="H29" s="386"/>
      <c r="I29" s="386"/>
    </row>
    <row r="30" spans="2:9" ht="12.75">
      <c r="B30" s="437" t="s">
        <v>333</v>
      </c>
      <c r="C30" s="386"/>
      <c r="D30" s="386"/>
      <c r="E30" s="386"/>
      <c r="F30" s="386"/>
      <c r="G30" s="386"/>
      <c r="H30" s="386"/>
      <c r="I30" s="386"/>
    </row>
    <row r="31" spans="2:9" ht="4.5" customHeight="1">
      <c r="B31" s="386"/>
      <c r="C31" s="386"/>
      <c r="D31" s="386"/>
      <c r="E31" s="386"/>
      <c r="F31" s="386"/>
      <c r="G31" s="386"/>
      <c r="H31" s="386"/>
      <c r="I31" s="386"/>
    </row>
    <row r="32" spans="2:10" ht="12.75">
      <c r="B32" s="404" t="s">
        <v>320</v>
      </c>
      <c r="C32" s="659"/>
      <c r="D32" s="684"/>
      <c r="E32" s="684"/>
      <c r="F32" s="684"/>
      <c r="G32" s="684"/>
      <c r="H32" s="684"/>
      <c r="I32" s="682"/>
      <c r="J32" s="4"/>
    </row>
    <row r="33" spans="2:9" ht="5.25" customHeight="1">
      <c r="B33" s="386"/>
      <c r="C33" s="386"/>
      <c r="D33" s="386"/>
      <c r="E33" s="386"/>
      <c r="F33" s="386"/>
      <c r="G33" s="386"/>
      <c r="H33" s="386"/>
      <c r="I33" s="386"/>
    </row>
    <row r="34" spans="2:10" ht="12.75">
      <c r="B34" s="404" t="s">
        <v>174</v>
      </c>
      <c r="C34" s="659"/>
      <c r="D34" s="684"/>
      <c r="E34" s="684"/>
      <c r="F34" s="684"/>
      <c r="G34" s="684"/>
      <c r="H34" s="684"/>
      <c r="I34" s="682"/>
      <c r="J34" s="4"/>
    </row>
    <row r="35" spans="2:14" ht="5.25" customHeight="1">
      <c r="B35" s="386"/>
      <c r="C35" s="386"/>
      <c r="D35" s="386"/>
      <c r="E35" s="386"/>
      <c r="F35" s="386"/>
      <c r="G35" s="386"/>
      <c r="H35" s="386"/>
      <c r="I35" s="386"/>
      <c r="N35" s="41"/>
    </row>
    <row r="36" spans="2:10" ht="12.75">
      <c r="B36" s="404" t="s">
        <v>175</v>
      </c>
      <c r="C36" s="659"/>
      <c r="D36" s="684"/>
      <c r="E36" s="684"/>
      <c r="F36" s="684"/>
      <c r="G36" s="684"/>
      <c r="H36" s="684"/>
      <c r="I36" s="682"/>
      <c r="J36" s="4"/>
    </row>
    <row r="37" spans="2:9" ht="5.25" customHeight="1">
      <c r="B37" s="386"/>
      <c r="C37" s="386"/>
      <c r="D37" s="386"/>
      <c r="E37" s="386"/>
      <c r="F37" s="386"/>
      <c r="G37" s="386"/>
      <c r="H37" s="386"/>
      <c r="I37" s="386"/>
    </row>
    <row r="38" spans="2:10" ht="12.75">
      <c r="B38" s="404" t="s">
        <v>172</v>
      </c>
      <c r="C38" s="665"/>
      <c r="D38" s="680"/>
      <c r="E38" s="681"/>
      <c r="F38" s="386"/>
      <c r="G38" s="436" t="s">
        <v>176</v>
      </c>
      <c r="H38" s="665"/>
      <c r="I38" s="682"/>
      <c r="J38" s="4"/>
    </row>
    <row r="39" spans="2:9" ht="5.25" customHeight="1">
      <c r="B39" s="386"/>
      <c r="C39" s="386"/>
      <c r="D39" s="386"/>
      <c r="E39" s="386"/>
      <c r="F39" s="386"/>
      <c r="G39" s="386"/>
      <c r="H39" s="386"/>
      <c r="I39" s="386"/>
    </row>
    <row r="40" spans="2:9" ht="12.75">
      <c r="B40" s="404" t="s">
        <v>173</v>
      </c>
      <c r="C40" s="659"/>
      <c r="D40" s="669"/>
      <c r="E40" s="670"/>
      <c r="F40" s="433"/>
      <c r="G40" s="436"/>
      <c r="H40" s="290"/>
      <c r="I40" s="291"/>
    </row>
    <row r="41" spans="2:9" ht="20.25" customHeight="1">
      <c r="B41" s="386"/>
      <c r="C41" s="386"/>
      <c r="D41" s="386"/>
      <c r="E41" s="386"/>
      <c r="F41" s="386"/>
      <c r="G41" s="386"/>
      <c r="H41" s="386"/>
      <c r="I41" s="386"/>
    </row>
    <row r="42" spans="2:9" ht="12.75" hidden="1">
      <c r="B42" s="386"/>
      <c r="C42" s="386"/>
      <c r="D42" s="386"/>
      <c r="E42" s="386"/>
      <c r="F42" s="386"/>
      <c r="G42" s="386"/>
      <c r="H42" s="386"/>
      <c r="I42" s="386"/>
    </row>
    <row r="43" spans="2:9" ht="12.75">
      <c r="B43" s="437" t="s">
        <v>178</v>
      </c>
      <c r="C43" s="386"/>
      <c r="D43" s="386"/>
      <c r="E43" s="386"/>
      <c r="F43" s="386"/>
      <c r="G43" s="386"/>
      <c r="H43" s="386"/>
      <c r="I43" s="386"/>
    </row>
    <row r="44" spans="2:9" ht="5.25" customHeight="1">
      <c r="B44" s="386"/>
      <c r="C44" s="386"/>
      <c r="D44" s="386"/>
      <c r="E44" s="386"/>
      <c r="F44" s="386"/>
      <c r="G44" s="386"/>
      <c r="H44" s="386"/>
      <c r="I44" s="386"/>
    </row>
    <row r="45" spans="2:10" ht="12.75">
      <c r="B45" s="404" t="s">
        <v>540</v>
      </c>
      <c r="C45" s="677"/>
      <c r="D45" s="678"/>
      <c r="E45" s="679"/>
      <c r="F45" s="623"/>
      <c r="G45" s="655"/>
      <c r="H45" s="676"/>
      <c r="I45" s="676"/>
      <c r="J45" s="4"/>
    </row>
    <row r="46" spans="2:9" ht="5.25" customHeight="1">
      <c r="B46" s="386"/>
      <c r="C46" s="386"/>
      <c r="D46" s="386"/>
      <c r="E46" s="386"/>
      <c r="F46" s="386"/>
      <c r="G46" s="386"/>
      <c r="H46" s="386"/>
      <c r="I46" s="386"/>
    </row>
    <row r="47" spans="2:10" ht="12.75" hidden="1">
      <c r="B47" s="550"/>
      <c r="C47" s="636"/>
      <c r="D47" s="637"/>
      <c r="E47" s="637"/>
      <c r="F47" s="639"/>
      <c r="G47" s="638"/>
      <c r="H47" s="638"/>
      <c r="I47" s="638"/>
      <c r="J47" s="4"/>
    </row>
    <row r="48" spans="2:9" ht="8.25" customHeight="1">
      <c r="B48" s="386"/>
      <c r="C48" s="386"/>
      <c r="D48" s="386"/>
      <c r="E48" s="386"/>
      <c r="F48" s="386"/>
      <c r="G48" s="386"/>
      <c r="H48" s="386"/>
      <c r="I48" s="386"/>
    </row>
    <row r="49" spans="2:9" ht="12.75">
      <c r="B49" s="404" t="s">
        <v>335</v>
      </c>
      <c r="C49" s="386"/>
      <c r="D49" s="386"/>
      <c r="E49" s="92" t="s">
        <v>450</v>
      </c>
      <c r="F49" s="91"/>
      <c r="G49" s="436"/>
      <c r="H49" s="436"/>
      <c r="I49" s="386"/>
    </row>
    <row r="50" spans="2:9" ht="57.75" customHeight="1">
      <c r="B50" s="671" t="s">
        <v>334</v>
      </c>
      <c r="C50" s="672"/>
      <c r="D50" s="672"/>
      <c r="E50" s="672"/>
      <c r="F50" s="672"/>
      <c r="G50" s="672"/>
      <c r="H50" s="672"/>
      <c r="I50" s="672"/>
    </row>
    <row r="51" spans="2:9" ht="12.75">
      <c r="B51" s="437" t="s">
        <v>179</v>
      </c>
      <c r="C51" s="386"/>
      <c r="D51" s="386"/>
      <c r="E51" s="386"/>
      <c r="F51" s="386"/>
      <c r="G51" s="386"/>
      <c r="H51" s="386"/>
      <c r="I51" s="386"/>
    </row>
    <row r="52" spans="2:9" ht="5.25" customHeight="1">
      <c r="B52" s="386"/>
      <c r="C52" s="386"/>
      <c r="D52" s="386"/>
      <c r="E52" s="386"/>
      <c r="F52" s="386"/>
      <c r="G52" s="386"/>
      <c r="H52" s="386"/>
      <c r="I52" s="386"/>
    </row>
    <row r="53" spans="2:9" ht="12.75">
      <c r="B53" s="404" t="s">
        <v>290</v>
      </c>
      <c r="C53" s="673"/>
      <c r="D53" s="674"/>
      <c r="E53" s="674"/>
      <c r="F53" s="674"/>
      <c r="G53" s="674"/>
      <c r="H53" s="674"/>
      <c r="I53" s="675"/>
    </row>
    <row r="54" spans="2:9" ht="5.25" customHeight="1">
      <c r="B54" s="386"/>
      <c r="C54" s="386"/>
      <c r="D54" s="386"/>
      <c r="E54" s="386"/>
      <c r="F54" s="386"/>
      <c r="G54" s="386"/>
      <c r="H54" s="386"/>
      <c r="I54" s="386"/>
    </row>
    <row r="55" spans="2:9" ht="12.75">
      <c r="B55" s="404" t="s">
        <v>180</v>
      </c>
      <c r="C55" s="673"/>
      <c r="D55" s="674"/>
      <c r="E55" s="674"/>
      <c r="F55" s="674"/>
      <c r="G55" s="674"/>
      <c r="H55" s="674"/>
      <c r="I55" s="675"/>
    </row>
    <row r="56" spans="2:9" ht="19.5" customHeight="1">
      <c r="B56" s="386"/>
      <c r="C56" s="386"/>
      <c r="D56" s="386"/>
      <c r="E56" s="386"/>
      <c r="F56" s="386"/>
      <c r="G56" s="386"/>
      <c r="H56" s="386"/>
      <c r="I56" s="386"/>
    </row>
    <row r="57" spans="2:9" ht="12.75">
      <c r="B57" s="437" t="s">
        <v>182</v>
      </c>
      <c r="C57" s="386"/>
      <c r="D57" s="386"/>
      <c r="E57" s="386"/>
      <c r="F57" s="386"/>
      <c r="G57" s="386"/>
      <c r="H57" s="386"/>
      <c r="I57" s="386"/>
    </row>
    <row r="58" spans="2:9" ht="5.25" customHeight="1">
      <c r="B58" s="386"/>
      <c r="C58" s="386"/>
      <c r="D58" s="386"/>
      <c r="E58" s="386"/>
      <c r="F58" s="386"/>
      <c r="G58" s="386"/>
      <c r="H58" s="386"/>
      <c r="I58" s="386"/>
    </row>
    <row r="59" spans="2:9" ht="12.75">
      <c r="B59" s="404" t="s">
        <v>183</v>
      </c>
      <c r="C59" s="386"/>
      <c r="D59" s="667"/>
      <c r="E59" s="668"/>
      <c r="F59" s="386"/>
      <c r="G59" s="436"/>
      <c r="H59" s="436" t="s">
        <v>546</v>
      </c>
      <c r="I59" s="238"/>
    </row>
  </sheetData>
  <sheetProtection password="94A5" sheet="1" objects="1" scenarios="1"/>
  <mergeCells count="25">
    <mergeCell ref="C38:E38"/>
    <mergeCell ref="H38:I38"/>
    <mergeCell ref="C55:I55"/>
    <mergeCell ref="B8:C8"/>
    <mergeCell ref="E8:F8"/>
    <mergeCell ref="B9:C9"/>
    <mergeCell ref="B10:C10"/>
    <mergeCell ref="C34:I34"/>
    <mergeCell ref="C36:I36"/>
    <mergeCell ref="C32:I32"/>
    <mergeCell ref="D59:E59"/>
    <mergeCell ref="C40:E40"/>
    <mergeCell ref="B50:I50"/>
    <mergeCell ref="C53:I53"/>
    <mergeCell ref="H45:I45"/>
    <mergeCell ref="C45:E45"/>
    <mergeCell ref="B5:C5"/>
    <mergeCell ref="B6:C6"/>
    <mergeCell ref="E6:H6"/>
    <mergeCell ref="B7:C7"/>
    <mergeCell ref="C25:E25"/>
    <mergeCell ref="B22:I22"/>
    <mergeCell ref="B16:J16"/>
    <mergeCell ref="H18:I18"/>
    <mergeCell ref="C20:D20"/>
  </mergeCells>
  <dataValidations count="14">
    <dataValidation type="date" operator="greaterThan" allowBlank="1" showInputMessage="1" showErrorMessage="1" prompt="Geben Sie hier bitte das Datum der Einladung zur Angebotslegung an!" errorTitle="Hier wird ein Datum verlangt!" error="Geben Sie hier bitte das Datum der Einladung zur Begehrenstellung an!" sqref="C20:D20">
      <formula1>1</formula1>
    </dataValidation>
    <dataValidation type="textLength" operator="lessThan" allowBlank="1" showInputMessage="1" showErrorMessage="1" errorTitle="Der Text ist zu lang!" error="Hier können maximal 60 Zeichen eingegeben werden!" sqref="F20">
      <formula1>60</formula1>
    </dataValidation>
    <dataValidation type="textLength" operator="lessThan" allowBlank="1" showInputMessage="1" showErrorMessage="1" errorTitle="Der Text ist zu lang!" error="Hier können maximal 100 Zeichen eingegeben werden!" sqref="B22:I22">
      <formula1>100</formula1>
    </dataValidation>
    <dataValidation type="textLength" operator="lessThan" allowBlank="1" showInputMessage="1" showErrorMessage="1" errorTitle="Der Text ist zu lang!" error="Hier können maximal 80 Zeichen eingegeben werden!" sqref="C32:I32 C55:I55 C53:I53 C36:I36 C34:I34">
      <formula1>80</formula1>
    </dataValidation>
    <dataValidation type="textLength" operator="lessThan" allowBlank="1" showInputMessage="1" showErrorMessage="1" errorTitle="Der Text ist zu lang!" error="Hier können maximal 30 Zeichen eingegeben werden!" sqref="C38:E38 H40:I40 H38:I38">
      <formula1>30</formula1>
    </dataValidation>
    <dataValidation type="textLength" operator="lessThan" allowBlank="1" showInputMessage="1" showErrorMessage="1" errorTitle="Der Text ist zu lang!" error="Hier können maximal 35 Zeichen eingegeben werden!" sqref="C40 F40 C45 F45">
      <formula1>35</formula1>
    </dataValidation>
    <dataValidation type="date" operator="greaterThan" allowBlank="1" showInputMessage="1" showErrorMessage="1" errorTitle="Hier wird ein Datum verlangt!" error="Bitte geben Sie hier das Datum ein, an dem die Maßnahme beginnt!" sqref="D59:E59">
      <formula1>1</formula1>
    </dataValidation>
    <dataValidation type="date" operator="greaterThan" allowBlank="1" showInputMessage="1" showErrorMessage="1" errorTitle="Hier wird ein Datum verlangt!" error="Bitte geben Sie hier das Datum ein, an dem die Maßnahme endet!" sqref="I59">
      <formula1>1</formula1>
    </dataValidation>
    <dataValidation allowBlank="1" showInputMessage="1" showErrorMessage="1" promptTitle="Hier bitte nicht!" prompt="Die Gesamtkosten werden automatisch vom Kostenvoranschlag übernommen!" sqref="I27"/>
    <dataValidation operator="greaterThan" allowBlank="1" showInputMessage="1" showErrorMessage="1" errorTitle="Hier wird ein Datum verlangt!" error="Geben Sie hier bitte das Datum der Einladung zur Begehrenstellung an!" sqref="E20 B20"/>
    <dataValidation type="textLength" operator="lessThan" allowBlank="1" showInputMessage="1" showErrorMessage="1" errorTitle="Der Text ist zu lang!" error="Hier können maximal 45 Zeichen eingegeben werden!" sqref="G20:I20">
      <formula1>45</formula1>
    </dataValidation>
    <dataValidation type="textLength" operator="lessThan" allowBlank="1" showInputMessage="1" showErrorMessage="1" prompt="Geben Sie hier bitte die zuständige AMS-Landesgeschäfts-stelle (Bundesland) an!" errorTitle="Der Text ist zu lang!" error="Hier können Sie maximal 25 Zeichen eingeben!" sqref="H18:I18">
      <formula1>25</formula1>
    </dataValidation>
    <dataValidation type="list" allowBlank="1" showInputMessage="1" showErrorMessage="1" sqref="E49">
      <formula1>"nein,ja"</formula1>
    </dataValidation>
    <dataValidation type="textLength" allowBlank="1" showInputMessage="1" showErrorMessage="1" errorTitle="BIC-Eingabe:" error="Hier können 8 bis 11 Zeichen eingegeben werden." sqref="H45:I45">
      <formula1>8</formula1>
      <formula2>11</formula2>
    </dataValidation>
  </dataValidations>
  <printOptions/>
  <pageMargins left="0.5905511811023623" right="0.5905511811023623" top="0.7874015748031497" bottom="0.7874015748031497" header="0.5905511811023623" footer="0.5905511811023623"/>
  <pageSetup horizontalDpi="600" verticalDpi="600" orientation="portrait" paperSize="9" r:id="rId7"/>
  <headerFooter>
    <oddFooter xml:space="preserve">&amp;L&amp;6FORMULAR BM KALKULATION OHNE WETTBEWERB 04.01
&amp;8Seite &amp;P&amp;R&amp;6DVR: 4013345 </oddFooter>
  </headerFooter>
  <drawing r:id="rId6"/>
  <legacyDrawing r:id="rId5"/>
  <oleObjects>
    <oleObject progId="Word.Picture.8" shapeId="1527205" r:id="rId1"/>
    <oleObject progId="Word.Picture.8" shapeId="454277" r:id="rId2"/>
    <oleObject progId="Word.Picture.8" shapeId="522483" r:id="rId3"/>
    <oleObject progId="Word.Picture.8" shapeId="542163" r:id="rId4"/>
  </oleObjects>
</worksheet>
</file>

<file path=xl/worksheets/sheet2.xml><?xml version="1.0" encoding="utf-8"?>
<worksheet xmlns="http://schemas.openxmlformats.org/spreadsheetml/2006/main" xmlns:r="http://schemas.openxmlformats.org/officeDocument/2006/relationships">
  <sheetPr codeName="TeilnehmerInnen_Normwoche"/>
  <dimension ref="A1:Y188"/>
  <sheetViews>
    <sheetView showGridLines="0" showRowColHeaders="0" zoomScalePageLayoutView="0" workbookViewId="0" topLeftCell="A1">
      <pane ySplit="10" topLeftCell="A11" activePane="bottomLeft" state="frozen"/>
      <selection pane="topLeft" activeCell="A1" sqref="A1"/>
      <selection pane="bottomLeft" activeCell="A1" sqref="A1"/>
    </sheetView>
  </sheetViews>
  <sheetFormatPr defaultColWidth="11.421875" defaultRowHeight="12.75"/>
  <cols>
    <col min="1" max="1" width="0.5625" style="0" customWidth="1"/>
    <col min="2" max="2" width="5.8515625" style="0" customWidth="1"/>
    <col min="3" max="3" width="6.57421875" style="0" customWidth="1"/>
    <col min="4" max="4" width="6.421875" style="0" customWidth="1"/>
    <col min="5" max="5" width="6.57421875" style="0" customWidth="1"/>
    <col min="6" max="6" width="5.421875" style="0" customWidth="1"/>
    <col min="7" max="7" width="6.8515625" style="0" customWidth="1"/>
    <col min="8" max="8" width="4.00390625" style="0" customWidth="1"/>
    <col min="9" max="9" width="4.57421875" style="0" customWidth="1"/>
    <col min="10" max="10" width="5.7109375" style="0" customWidth="1"/>
    <col min="11" max="11" width="6.7109375" style="0" customWidth="1"/>
    <col min="12" max="12" width="6.140625" style="0" customWidth="1"/>
    <col min="13" max="13" width="7.140625" style="0" customWidth="1"/>
    <col min="14" max="14" width="5.57421875" style="0" customWidth="1"/>
    <col min="15" max="15" width="6.8515625" style="0" customWidth="1"/>
    <col min="16" max="16" width="4.28125" style="0" customWidth="1"/>
    <col min="17" max="17" width="6.00390625" style="0" customWidth="1"/>
  </cols>
  <sheetData>
    <row r="1" spans="1:13" ht="0.75" customHeight="1" hidden="1">
      <c r="A1" s="3"/>
      <c r="B1" s="3"/>
      <c r="C1" s="3"/>
      <c r="D1" s="3"/>
      <c r="E1" s="3"/>
      <c r="F1" s="3"/>
      <c r="G1" s="3"/>
      <c r="H1" s="3"/>
      <c r="I1" s="3"/>
      <c r="J1" s="3"/>
      <c r="K1" s="3"/>
      <c r="L1" s="3"/>
      <c r="M1" s="3"/>
    </row>
    <row r="2" spans="1:13" ht="27" customHeight="1" hidden="1">
      <c r="A2" s="3"/>
      <c r="B2" s="3"/>
      <c r="C2" s="3"/>
      <c r="D2" s="3"/>
      <c r="E2" s="3"/>
      <c r="F2" s="3"/>
      <c r="G2" s="3"/>
      <c r="H2" s="3"/>
      <c r="I2" s="3"/>
      <c r="J2" s="3"/>
      <c r="K2" s="3"/>
      <c r="L2" s="3"/>
      <c r="M2" s="3"/>
    </row>
    <row r="3" spans="1:25" ht="7.5" customHeight="1" hidden="1">
      <c r="A3" s="3"/>
      <c r="B3" s="3"/>
      <c r="C3" s="3"/>
      <c r="D3" s="3"/>
      <c r="E3" s="3"/>
      <c r="F3" s="3"/>
      <c r="G3" s="7"/>
      <c r="H3" s="3"/>
      <c r="I3" s="42" t="s">
        <v>223</v>
      </c>
      <c r="J3" s="42"/>
      <c r="K3" s="3"/>
      <c r="L3" s="3"/>
      <c r="M3" s="3"/>
      <c r="R3" s="3"/>
      <c r="S3" s="3"/>
      <c r="T3" s="3"/>
      <c r="U3" s="3"/>
      <c r="V3" s="3"/>
      <c r="W3" s="3"/>
      <c r="X3" s="3"/>
      <c r="Y3" s="3"/>
    </row>
    <row r="4" spans="1:25" ht="7.5" customHeight="1" hidden="1">
      <c r="A4" s="3"/>
      <c r="B4" s="3"/>
      <c r="C4" s="3"/>
      <c r="D4" s="3"/>
      <c r="E4" s="3"/>
      <c r="F4" s="3"/>
      <c r="G4" s="7"/>
      <c r="H4" s="3"/>
      <c r="I4" s="42"/>
      <c r="J4" s="42"/>
      <c r="K4" s="3"/>
      <c r="L4" s="3"/>
      <c r="M4" s="3"/>
      <c r="R4" s="3"/>
      <c r="S4" s="3"/>
      <c r="T4" s="3"/>
      <c r="U4" s="3"/>
      <c r="V4" s="3"/>
      <c r="W4" s="3"/>
      <c r="X4" s="3"/>
      <c r="Y4" s="3"/>
    </row>
    <row r="5" spans="1:25" ht="12.75" customHeight="1" hidden="1">
      <c r="A5" s="3"/>
      <c r="B5" s="3"/>
      <c r="C5" s="3"/>
      <c r="D5" s="3"/>
      <c r="E5" s="3"/>
      <c r="F5" s="3"/>
      <c r="G5" s="3"/>
      <c r="H5" s="3"/>
      <c r="I5" s="3"/>
      <c r="J5" s="3"/>
      <c r="K5" s="3"/>
      <c r="L5" s="3"/>
      <c r="M5" s="3"/>
      <c r="R5" s="3"/>
      <c r="S5" s="3"/>
      <c r="T5" s="3"/>
      <c r="U5" s="3"/>
      <c r="V5" s="3"/>
      <c r="W5" s="7"/>
      <c r="X5" s="3"/>
      <c r="Y5" s="3"/>
    </row>
    <row r="6" spans="1:25" ht="11.25" customHeight="1" hidden="1">
      <c r="A6" s="3"/>
      <c r="B6" s="43"/>
      <c r="C6" s="3"/>
      <c r="D6" s="3"/>
      <c r="E6" s="98" t="s">
        <v>333</v>
      </c>
      <c r="F6" s="685">
        <f>IF(Bewerber=0,"",Bewerber)</f>
      </c>
      <c r="G6" s="686"/>
      <c r="H6" s="686"/>
      <c r="I6" s="686"/>
      <c r="J6" s="686"/>
      <c r="K6" s="686"/>
      <c r="L6" s="686"/>
      <c r="M6" s="686"/>
      <c r="N6" s="686"/>
      <c r="O6" s="686"/>
      <c r="P6" s="687"/>
      <c r="Q6" s="5"/>
      <c r="R6" s="3"/>
      <c r="S6" s="3"/>
      <c r="T6" s="3"/>
      <c r="U6" s="3"/>
      <c r="V6" s="3"/>
      <c r="W6" s="3"/>
      <c r="X6" s="3"/>
      <c r="Y6" s="3"/>
    </row>
    <row r="7" spans="1:25" ht="4.5" customHeight="1" hidden="1">
      <c r="A7" s="3"/>
      <c r="B7" s="3"/>
      <c r="C7" s="3"/>
      <c r="D7" s="3"/>
      <c r="E7" s="3"/>
      <c r="F7" s="2"/>
      <c r="G7" s="3"/>
      <c r="H7" s="3"/>
      <c r="I7" s="3"/>
      <c r="J7" s="3"/>
      <c r="K7" s="3"/>
      <c r="L7" s="3"/>
      <c r="M7" s="3"/>
      <c r="R7" s="2"/>
      <c r="S7" s="3"/>
      <c r="T7" s="3"/>
      <c r="U7" s="11"/>
      <c r="V7" s="17"/>
      <c r="W7" s="18"/>
      <c r="X7" s="8"/>
      <c r="Y7" s="8"/>
    </row>
    <row r="8" spans="1:25" ht="11.25" customHeight="1" hidden="1">
      <c r="A8" s="3"/>
      <c r="B8" s="43"/>
      <c r="C8" s="3"/>
      <c r="D8" s="3"/>
      <c r="E8" s="97" t="s">
        <v>336</v>
      </c>
      <c r="F8" s="690">
        <f>IF(Massnahme=0,"",Massnahme)</f>
      </c>
      <c r="G8" s="691"/>
      <c r="H8" s="691"/>
      <c r="I8" s="691"/>
      <c r="J8" s="691"/>
      <c r="K8" s="691"/>
      <c r="L8" s="691"/>
      <c r="M8" s="691"/>
      <c r="N8" s="691"/>
      <c r="O8" s="691"/>
      <c r="P8" s="692"/>
      <c r="Q8" s="5"/>
      <c r="R8" s="3"/>
      <c r="S8" s="3"/>
      <c r="T8" s="3"/>
      <c r="U8" s="3"/>
      <c r="V8" s="19"/>
      <c r="W8" s="8"/>
      <c r="X8" s="8"/>
      <c r="Y8" s="8"/>
    </row>
    <row r="9" spans="1:25" ht="2.25" customHeight="1" hidden="1">
      <c r="A9" s="3"/>
      <c r="B9" s="3"/>
      <c r="C9" s="3"/>
      <c r="D9" s="3"/>
      <c r="E9" s="3"/>
      <c r="F9" s="3"/>
      <c r="G9" s="3"/>
      <c r="H9" s="3"/>
      <c r="I9" s="3"/>
      <c r="J9" s="3"/>
      <c r="K9" s="3"/>
      <c r="L9" s="3"/>
      <c r="M9" s="3"/>
      <c r="R9" s="2"/>
      <c r="S9" s="3"/>
      <c r="T9" s="3"/>
      <c r="U9" s="3"/>
      <c r="V9" s="20"/>
      <c r="W9" s="8"/>
      <c r="X9" s="21"/>
      <c r="Y9" s="8"/>
    </row>
    <row r="10" spans="1:13" s="120" customFormat="1" ht="26.25" customHeight="1">
      <c r="A10" s="119"/>
      <c r="B10" s="119"/>
      <c r="C10" s="119"/>
      <c r="D10" s="119"/>
      <c r="E10" s="119"/>
      <c r="F10" s="119"/>
      <c r="G10" s="119"/>
      <c r="H10" s="119"/>
      <c r="I10" s="119"/>
      <c r="J10" s="119"/>
      <c r="K10" s="119"/>
      <c r="L10" s="119"/>
      <c r="M10" s="119"/>
    </row>
    <row r="11" spans="1:16" s="5" customFormat="1" ht="7.5" customHeight="1">
      <c r="A11" s="8"/>
      <c r="B11" s="386"/>
      <c r="C11" s="386"/>
      <c r="D11" s="386"/>
      <c r="E11" s="386"/>
      <c r="F11" s="386"/>
      <c r="G11" s="386"/>
      <c r="H11" s="386"/>
      <c r="I11" s="386"/>
      <c r="J11" s="386"/>
      <c r="K11" s="386"/>
      <c r="L11" s="386"/>
      <c r="M11" s="386"/>
      <c r="N11" s="270"/>
      <c r="O11" s="270"/>
      <c r="P11" s="270"/>
    </row>
    <row r="12" spans="1:16" ht="12" customHeight="1">
      <c r="A12" s="3"/>
      <c r="B12" s="439" t="s">
        <v>312</v>
      </c>
      <c r="C12" s="386"/>
      <c r="D12" s="386"/>
      <c r="E12" s="386"/>
      <c r="F12" s="386"/>
      <c r="G12" s="386"/>
      <c r="H12" s="386"/>
      <c r="I12" s="386"/>
      <c r="J12" s="386"/>
      <c r="K12" s="386"/>
      <c r="L12" s="386"/>
      <c r="M12" s="386"/>
      <c r="N12" s="270"/>
      <c r="O12" s="270"/>
      <c r="P12" s="270"/>
    </row>
    <row r="13" spans="1:16" ht="6.75" customHeight="1" hidden="1">
      <c r="A13" s="3"/>
      <c r="B13" s="386"/>
      <c r="C13" s="386"/>
      <c r="D13" s="386"/>
      <c r="E13" s="386"/>
      <c r="F13" s="386"/>
      <c r="G13" s="386"/>
      <c r="H13" s="386"/>
      <c r="I13" s="386"/>
      <c r="J13" s="386"/>
      <c r="K13" s="386"/>
      <c r="L13" s="386"/>
      <c r="M13" s="386"/>
      <c r="N13" s="270"/>
      <c r="O13" s="270"/>
      <c r="P13" s="270"/>
    </row>
    <row r="14" spans="1:16" ht="23.25" customHeight="1" hidden="1">
      <c r="A14" s="3"/>
      <c r="B14" s="693"/>
      <c r="C14" s="694"/>
      <c r="D14" s="694"/>
      <c r="E14" s="694"/>
      <c r="F14" s="694"/>
      <c r="G14" s="694"/>
      <c r="H14" s="694"/>
      <c r="I14" s="694"/>
      <c r="J14" s="694"/>
      <c r="K14" s="694"/>
      <c r="L14" s="694"/>
      <c r="M14" s="694"/>
      <c r="N14" s="694"/>
      <c r="O14" s="694"/>
      <c r="P14" s="694"/>
    </row>
    <row r="15" spans="1:16" ht="1.5" customHeight="1" hidden="1">
      <c r="A15" s="3"/>
      <c r="B15" s="386"/>
      <c r="C15" s="386"/>
      <c r="D15" s="386"/>
      <c r="E15" s="386"/>
      <c r="F15" s="386"/>
      <c r="G15" s="386"/>
      <c r="H15" s="386"/>
      <c r="I15" s="386"/>
      <c r="J15" s="386"/>
      <c r="K15" s="386"/>
      <c r="L15" s="386"/>
      <c r="M15" s="386"/>
      <c r="N15" s="270"/>
      <c r="O15" s="270"/>
      <c r="P15" s="270"/>
    </row>
    <row r="16" spans="1:16" ht="12.75" hidden="1">
      <c r="A16" s="3"/>
      <c r="B16" s="386"/>
      <c r="C16" s="386"/>
      <c r="D16" s="386"/>
      <c r="E16" s="386"/>
      <c r="F16" s="386"/>
      <c r="G16" s="386"/>
      <c r="H16" s="386"/>
      <c r="I16" s="386"/>
      <c r="J16" s="386"/>
      <c r="K16" s="386"/>
      <c r="L16" s="386"/>
      <c r="M16" s="386"/>
      <c r="N16" s="270"/>
      <c r="O16" s="270"/>
      <c r="P16" s="270"/>
    </row>
    <row r="17" spans="1:16" ht="2.25" customHeight="1" hidden="1">
      <c r="A17" s="3"/>
      <c r="B17" s="386"/>
      <c r="C17" s="386"/>
      <c r="D17" s="386"/>
      <c r="E17" s="386"/>
      <c r="F17" s="386"/>
      <c r="G17" s="386"/>
      <c r="H17" s="386"/>
      <c r="I17" s="386"/>
      <c r="J17" s="386"/>
      <c r="K17" s="386"/>
      <c r="L17" s="386"/>
      <c r="M17" s="386"/>
      <c r="N17" s="270"/>
      <c r="O17" s="270"/>
      <c r="P17" s="270"/>
    </row>
    <row r="18" spans="1:16" ht="0.75" customHeight="1" hidden="1">
      <c r="A18" s="3"/>
      <c r="B18" s="386"/>
      <c r="C18" s="386"/>
      <c r="D18" s="386"/>
      <c r="E18" s="386"/>
      <c r="F18" s="386"/>
      <c r="G18" s="386"/>
      <c r="H18" s="386"/>
      <c r="I18" s="386"/>
      <c r="J18" s="386"/>
      <c r="K18" s="386"/>
      <c r="L18" s="386"/>
      <c r="M18" s="386"/>
      <c r="N18" s="270"/>
      <c r="O18" s="270"/>
      <c r="P18" s="270"/>
    </row>
    <row r="19" spans="1:16" ht="12.75" hidden="1">
      <c r="A19" s="3"/>
      <c r="B19" s="440"/>
      <c r="C19" s="440"/>
      <c r="D19" s="440"/>
      <c r="E19" s="440"/>
      <c r="F19" s="386"/>
      <c r="G19" s="386"/>
      <c r="H19" s="386"/>
      <c r="I19" s="386"/>
      <c r="J19" s="386"/>
      <c r="K19" s="386"/>
      <c r="L19" s="386"/>
      <c r="M19" s="386"/>
      <c r="N19" s="270"/>
      <c r="O19" s="270"/>
      <c r="P19" s="270"/>
    </row>
    <row r="20" spans="1:16" ht="0.75" customHeight="1" hidden="1">
      <c r="A20" s="3"/>
      <c r="B20" s="386"/>
      <c r="C20" s="386"/>
      <c r="D20" s="386"/>
      <c r="E20" s="386"/>
      <c r="F20" s="386"/>
      <c r="G20" s="386"/>
      <c r="H20" s="386"/>
      <c r="I20" s="386"/>
      <c r="J20" s="386"/>
      <c r="K20" s="386"/>
      <c r="L20" s="386"/>
      <c r="M20" s="386"/>
      <c r="N20" s="270"/>
      <c r="O20" s="270"/>
      <c r="P20" s="270"/>
    </row>
    <row r="21" spans="1:16" ht="10.5" customHeight="1" hidden="1">
      <c r="A21" s="3"/>
      <c r="B21" s="386"/>
      <c r="C21" s="386"/>
      <c r="D21" s="386"/>
      <c r="E21" s="386"/>
      <c r="F21" s="386"/>
      <c r="G21" s="386"/>
      <c r="H21" s="386"/>
      <c r="I21" s="386"/>
      <c r="J21" s="386"/>
      <c r="K21" s="386"/>
      <c r="L21" s="386"/>
      <c r="M21" s="386"/>
      <c r="N21" s="270"/>
      <c r="O21" s="270"/>
      <c r="P21" s="270"/>
    </row>
    <row r="22" spans="1:16" ht="12.75" customHeight="1" hidden="1">
      <c r="A22" s="3"/>
      <c r="B22" s="386"/>
      <c r="C22" s="386"/>
      <c r="D22" s="386"/>
      <c r="E22" s="386"/>
      <c r="F22" s="386"/>
      <c r="G22" s="386"/>
      <c r="H22" s="386"/>
      <c r="I22" s="386"/>
      <c r="J22" s="386"/>
      <c r="K22" s="386"/>
      <c r="L22" s="386"/>
      <c r="M22" s="386"/>
      <c r="N22" s="270"/>
      <c r="O22" s="270"/>
      <c r="P22" s="270"/>
    </row>
    <row r="23" spans="1:17" ht="12.75" hidden="1">
      <c r="A23" s="3"/>
      <c r="B23" s="386"/>
      <c r="C23" s="386"/>
      <c r="D23" s="697"/>
      <c r="E23" s="698"/>
      <c r="F23" s="698"/>
      <c r="G23" s="698"/>
      <c r="H23" s="698"/>
      <c r="I23" s="698"/>
      <c r="J23" s="698"/>
      <c r="K23" s="698"/>
      <c r="L23" s="698"/>
      <c r="M23" s="698"/>
      <c r="N23" s="698"/>
      <c r="O23" s="698"/>
      <c r="P23" s="698"/>
      <c r="Q23" s="5"/>
    </row>
    <row r="24" spans="1:16" ht="11.25" customHeight="1" hidden="1">
      <c r="A24" s="3"/>
      <c r="B24" s="386"/>
      <c r="C24" s="386"/>
      <c r="D24" s="386"/>
      <c r="E24" s="386"/>
      <c r="F24" s="386"/>
      <c r="G24" s="386"/>
      <c r="H24" s="386"/>
      <c r="I24" s="386"/>
      <c r="J24" s="386"/>
      <c r="K24" s="386"/>
      <c r="L24" s="386"/>
      <c r="M24" s="386"/>
      <c r="N24" s="270"/>
      <c r="O24" s="270"/>
      <c r="P24" s="270"/>
    </row>
    <row r="25" spans="1:17" ht="12.75" hidden="1">
      <c r="A25" s="3"/>
      <c r="B25" s="386"/>
      <c r="C25" s="386"/>
      <c r="D25" s="697"/>
      <c r="E25" s="698"/>
      <c r="F25" s="698"/>
      <c r="G25" s="698"/>
      <c r="H25" s="698"/>
      <c r="I25" s="698"/>
      <c r="J25" s="698"/>
      <c r="K25" s="698"/>
      <c r="L25" s="698"/>
      <c r="M25" s="698"/>
      <c r="N25" s="698"/>
      <c r="O25" s="698"/>
      <c r="P25" s="698"/>
      <c r="Q25" s="5"/>
    </row>
    <row r="26" spans="1:16" ht="12.75" hidden="1">
      <c r="A26" s="3"/>
      <c r="B26" s="386"/>
      <c r="C26" s="386"/>
      <c r="D26" s="386"/>
      <c r="E26" s="386"/>
      <c r="F26" s="386"/>
      <c r="G26" s="386"/>
      <c r="H26" s="386"/>
      <c r="I26" s="386"/>
      <c r="J26" s="386"/>
      <c r="K26" s="386"/>
      <c r="L26" s="386"/>
      <c r="M26" s="386"/>
      <c r="N26" s="270"/>
      <c r="O26" s="270"/>
      <c r="P26" s="270"/>
    </row>
    <row r="27" spans="1:16" ht="23.25" customHeight="1">
      <c r="A27" s="3"/>
      <c r="B27" s="386"/>
      <c r="C27" s="386"/>
      <c r="D27" s="386"/>
      <c r="E27" s="386"/>
      <c r="F27" s="386"/>
      <c r="G27" s="386"/>
      <c r="H27" s="386"/>
      <c r="I27" s="386"/>
      <c r="J27" s="386"/>
      <c r="K27" s="386"/>
      <c r="L27" s="386"/>
      <c r="M27" s="386"/>
      <c r="N27" s="270"/>
      <c r="O27" s="270"/>
      <c r="P27" s="270"/>
    </row>
    <row r="28" spans="1:16" ht="12.75">
      <c r="A28" s="3"/>
      <c r="B28" s="437" t="s">
        <v>181</v>
      </c>
      <c r="C28" s="386"/>
      <c r="D28" s="386"/>
      <c r="E28" s="386"/>
      <c r="F28" s="386"/>
      <c r="G28" s="386"/>
      <c r="H28" s="386"/>
      <c r="I28" s="386"/>
      <c r="J28" s="386"/>
      <c r="K28" s="386"/>
      <c r="L28" s="386"/>
      <c r="M28" s="386"/>
      <c r="N28" s="270"/>
      <c r="O28" s="270"/>
      <c r="P28" s="270"/>
    </row>
    <row r="29" spans="1:16" ht="12" customHeight="1">
      <c r="A29" s="3"/>
      <c r="B29" s="386"/>
      <c r="C29" s="386"/>
      <c r="D29" s="386"/>
      <c r="E29" s="386"/>
      <c r="F29" s="386"/>
      <c r="G29" s="386"/>
      <c r="H29" s="386"/>
      <c r="I29" s="386"/>
      <c r="J29" s="386"/>
      <c r="K29" s="386"/>
      <c r="L29" s="386"/>
      <c r="M29" s="386"/>
      <c r="N29" s="270"/>
      <c r="O29" s="270"/>
      <c r="P29" s="270"/>
    </row>
    <row r="30" spans="1:16" ht="12.75">
      <c r="A30" s="3"/>
      <c r="B30" s="441"/>
      <c r="C30" s="386"/>
      <c r="D30" s="386"/>
      <c r="E30" s="701" t="s">
        <v>338</v>
      </c>
      <c r="F30" s="702"/>
      <c r="G30" s="677"/>
      <c r="H30" s="679"/>
      <c r="I30" s="386"/>
      <c r="J30" s="386"/>
      <c r="K30" s="442"/>
      <c r="L30" s="443"/>
      <c r="M30" s="442"/>
      <c r="N30" s="386"/>
      <c r="O30" s="429"/>
      <c r="P30" s="429"/>
    </row>
    <row r="31" spans="1:16" ht="3.75" customHeight="1" hidden="1">
      <c r="A31" s="3"/>
      <c r="B31" s="386"/>
      <c r="C31" s="386"/>
      <c r="D31" s="386"/>
      <c r="E31" s="386"/>
      <c r="F31" s="386"/>
      <c r="G31" s="444"/>
      <c r="H31" s="444"/>
      <c r="I31" s="386"/>
      <c r="J31" s="386"/>
      <c r="K31" s="386"/>
      <c r="L31" s="386"/>
      <c r="M31" s="386"/>
      <c r="N31" s="270"/>
      <c r="O31" s="270"/>
      <c r="P31" s="270"/>
    </row>
    <row r="32" spans="1:17" ht="12.75">
      <c r="A32" s="3"/>
      <c r="B32" s="441"/>
      <c r="C32" s="386"/>
      <c r="D32" s="386"/>
      <c r="E32" s="443"/>
      <c r="F32" s="445" t="s">
        <v>339</v>
      </c>
      <c r="G32" s="677"/>
      <c r="H32" s="679"/>
      <c r="I32" s="94"/>
      <c r="J32" s="446"/>
      <c r="K32" s="386"/>
      <c r="L32" s="386"/>
      <c r="M32" s="386"/>
      <c r="N32" s="270"/>
      <c r="O32" s="270"/>
      <c r="P32" s="270"/>
      <c r="Q32" s="5"/>
    </row>
    <row r="33" spans="1:16" ht="3.75" customHeight="1" hidden="1">
      <c r="A33" s="3"/>
      <c r="B33" s="386"/>
      <c r="C33" s="386"/>
      <c r="D33" s="386"/>
      <c r="E33" s="386"/>
      <c r="F33" s="386"/>
      <c r="G33" s="444"/>
      <c r="H33" s="444"/>
      <c r="I33" s="386"/>
      <c r="J33" s="386"/>
      <c r="K33" s="386"/>
      <c r="L33" s="386"/>
      <c r="M33" s="386"/>
      <c r="N33" s="270"/>
      <c r="O33" s="270"/>
      <c r="P33" s="270"/>
    </row>
    <row r="34" spans="1:16" ht="13.5" customHeight="1">
      <c r="A34" s="3"/>
      <c r="B34" s="441"/>
      <c r="C34" s="386"/>
      <c r="D34" s="386"/>
      <c r="E34" s="386"/>
      <c r="F34" s="445" t="s">
        <v>377</v>
      </c>
      <c r="G34" s="665"/>
      <c r="H34" s="666"/>
      <c r="I34" s="95"/>
      <c r="J34" s="447"/>
      <c r="K34" s="386"/>
      <c r="L34" s="386"/>
      <c r="M34" s="386"/>
      <c r="N34" s="270"/>
      <c r="O34" s="270"/>
      <c r="P34" s="270"/>
    </row>
    <row r="35" spans="1:16" ht="12.75">
      <c r="A35" s="3"/>
      <c r="B35" s="386"/>
      <c r="C35" s="386"/>
      <c r="D35" s="386"/>
      <c r="E35" s="386"/>
      <c r="F35" s="386"/>
      <c r="G35" s="386"/>
      <c r="H35" s="386"/>
      <c r="I35" s="386"/>
      <c r="J35" s="386"/>
      <c r="K35" s="386"/>
      <c r="L35" s="386"/>
      <c r="M35" s="386"/>
      <c r="N35" s="270"/>
      <c r="O35" s="270"/>
      <c r="P35" s="270"/>
    </row>
    <row r="36" spans="1:16" ht="12" customHeight="1">
      <c r="A36" s="3"/>
      <c r="B36" s="386"/>
      <c r="C36" s="386"/>
      <c r="D36" s="386"/>
      <c r="E36" s="700">
        <f>IF(WEEKDAY(MassnahmeBeginn,2)=7,"Achtung: Eine Maßnahme kann nicht Sonntags beginnen!",IF(WEEKDAY(MassnahmeEnde,2)=7,"Achtung: Eine Maßnahme kann nicht Sonntags enden!",""))&amp;IF(MassnahmeEnde&lt;MassnahmeBeginn,"Achtung: Ende der Maßnahme vor Beginn!","")</f>
      </c>
      <c r="F36" s="700"/>
      <c r="G36" s="700"/>
      <c r="H36" s="700"/>
      <c r="I36" s="700"/>
      <c r="J36" s="700"/>
      <c r="K36" s="700"/>
      <c r="L36" s="700"/>
      <c r="M36" s="700"/>
      <c r="N36" s="700"/>
      <c r="O36" s="700"/>
      <c r="P36" s="700"/>
    </row>
    <row r="37" spans="1:16" ht="0.75" customHeight="1">
      <c r="A37" s="3"/>
      <c r="B37" s="386"/>
      <c r="C37" s="386"/>
      <c r="D37" s="386"/>
      <c r="E37" s="695"/>
      <c r="F37" s="696"/>
      <c r="G37" s="696"/>
      <c r="H37" s="696"/>
      <c r="I37" s="386"/>
      <c r="J37" s="386"/>
      <c r="K37" s="386"/>
      <c r="L37" s="442"/>
      <c r="M37" s="695"/>
      <c r="N37" s="696"/>
      <c r="O37" s="696"/>
      <c r="P37" s="696"/>
    </row>
    <row r="38" spans="1:16" ht="16.5" customHeight="1">
      <c r="A38" s="3"/>
      <c r="B38" s="448" t="s">
        <v>337</v>
      </c>
      <c r="C38" s="449"/>
      <c r="D38" s="449"/>
      <c r="E38" s="449"/>
      <c r="F38" s="449"/>
      <c r="G38" s="449"/>
      <c r="H38" s="449"/>
      <c r="I38" s="449"/>
      <c r="J38" s="449"/>
      <c r="K38" s="449"/>
      <c r="L38" s="449"/>
      <c r="M38" s="449"/>
      <c r="N38" s="450"/>
      <c r="O38" s="450"/>
      <c r="P38" s="451"/>
    </row>
    <row r="39" spans="1:16" ht="26.25" customHeight="1">
      <c r="A39" s="3"/>
      <c r="B39" s="452" t="s">
        <v>343</v>
      </c>
      <c r="C39" s="363"/>
      <c r="D39" s="363"/>
      <c r="E39" s="363"/>
      <c r="F39" s="363"/>
      <c r="G39" s="363"/>
      <c r="H39" s="363"/>
      <c r="I39" s="363"/>
      <c r="J39" s="362" t="s">
        <v>344</v>
      </c>
      <c r="K39" s="363"/>
      <c r="L39" s="363"/>
      <c r="M39" s="363"/>
      <c r="N39" s="453"/>
      <c r="O39" s="453"/>
      <c r="P39" s="454"/>
    </row>
    <row r="40" spans="1:16" ht="6.75" customHeight="1">
      <c r="A40" s="3"/>
      <c r="B40" s="455"/>
      <c r="C40" s="363"/>
      <c r="D40" s="363"/>
      <c r="E40" s="363"/>
      <c r="F40" s="363"/>
      <c r="G40" s="363"/>
      <c r="H40" s="363"/>
      <c r="I40" s="363"/>
      <c r="J40" s="363"/>
      <c r="K40" s="363"/>
      <c r="L40" s="363"/>
      <c r="M40" s="363"/>
      <c r="N40" s="453"/>
      <c r="O40" s="453"/>
      <c r="P40" s="454"/>
    </row>
    <row r="41" spans="1:16" ht="12.75">
      <c r="A41" s="3"/>
      <c r="B41" s="456" t="s">
        <v>184</v>
      </c>
      <c r="C41" s="93"/>
      <c r="D41" s="457" t="s">
        <v>185</v>
      </c>
      <c r="E41" s="93"/>
      <c r="F41" s="419" t="s">
        <v>186</v>
      </c>
      <c r="G41" s="96">
        <f aca="true" t="shared" si="0" ref="G41:G46">IF(C41&lt;&gt;"",(E41-C41)*24,0)</f>
        <v>0</v>
      </c>
      <c r="H41" s="102" t="s">
        <v>342</v>
      </c>
      <c r="I41" s="363"/>
      <c r="J41" s="102" t="s">
        <v>184</v>
      </c>
      <c r="K41" s="93"/>
      <c r="L41" s="457" t="s">
        <v>185</v>
      </c>
      <c r="M41" s="93"/>
      <c r="N41" s="419" t="s">
        <v>186</v>
      </c>
      <c r="O41" s="96">
        <f aca="true" t="shared" si="1" ref="O41:O46">IF(K41&lt;&gt;"",(M41-K41)*24,0)</f>
        <v>0</v>
      </c>
      <c r="P41" s="458" t="s">
        <v>342</v>
      </c>
    </row>
    <row r="42" spans="1:16" ht="12.75">
      <c r="A42" s="3"/>
      <c r="B42" s="456" t="s">
        <v>187</v>
      </c>
      <c r="C42" s="93"/>
      <c r="D42" s="457" t="s">
        <v>185</v>
      </c>
      <c r="E42" s="93"/>
      <c r="F42" s="419" t="s">
        <v>186</v>
      </c>
      <c r="G42" s="96">
        <f t="shared" si="0"/>
        <v>0</v>
      </c>
      <c r="H42" s="102" t="s">
        <v>342</v>
      </c>
      <c r="I42" s="363"/>
      <c r="J42" s="102" t="s">
        <v>187</v>
      </c>
      <c r="K42" s="93"/>
      <c r="L42" s="457" t="s">
        <v>185</v>
      </c>
      <c r="M42" s="93"/>
      <c r="N42" s="419" t="s">
        <v>186</v>
      </c>
      <c r="O42" s="96">
        <f t="shared" si="1"/>
        <v>0</v>
      </c>
      <c r="P42" s="458" t="s">
        <v>342</v>
      </c>
    </row>
    <row r="43" spans="1:16" ht="12.75">
      <c r="A43" s="3"/>
      <c r="B43" s="456" t="s">
        <v>188</v>
      </c>
      <c r="C43" s="93"/>
      <c r="D43" s="457" t="s">
        <v>185</v>
      </c>
      <c r="E43" s="93"/>
      <c r="F43" s="419" t="s">
        <v>186</v>
      </c>
      <c r="G43" s="96">
        <f t="shared" si="0"/>
        <v>0</v>
      </c>
      <c r="H43" s="102" t="s">
        <v>342</v>
      </c>
      <c r="I43" s="363"/>
      <c r="J43" s="102" t="s">
        <v>188</v>
      </c>
      <c r="K43" s="93"/>
      <c r="L43" s="457" t="s">
        <v>185</v>
      </c>
      <c r="M43" s="93"/>
      <c r="N43" s="419" t="s">
        <v>186</v>
      </c>
      <c r="O43" s="96">
        <f t="shared" si="1"/>
        <v>0</v>
      </c>
      <c r="P43" s="458" t="s">
        <v>342</v>
      </c>
    </row>
    <row r="44" spans="1:16" ht="12.75">
      <c r="A44" s="3"/>
      <c r="B44" s="456" t="s">
        <v>189</v>
      </c>
      <c r="C44" s="93"/>
      <c r="D44" s="457" t="s">
        <v>185</v>
      </c>
      <c r="E44" s="93"/>
      <c r="F44" s="419" t="s">
        <v>186</v>
      </c>
      <c r="G44" s="96">
        <f t="shared" si="0"/>
        <v>0</v>
      </c>
      <c r="H44" s="102" t="s">
        <v>342</v>
      </c>
      <c r="I44" s="363"/>
      <c r="J44" s="102" t="s">
        <v>189</v>
      </c>
      <c r="K44" s="93"/>
      <c r="L44" s="457" t="s">
        <v>185</v>
      </c>
      <c r="M44" s="93"/>
      <c r="N44" s="419" t="s">
        <v>186</v>
      </c>
      <c r="O44" s="96">
        <f t="shared" si="1"/>
        <v>0</v>
      </c>
      <c r="P44" s="458" t="s">
        <v>342</v>
      </c>
    </row>
    <row r="45" spans="1:16" ht="12.75">
      <c r="A45" s="3"/>
      <c r="B45" s="456" t="s">
        <v>190</v>
      </c>
      <c r="C45" s="93"/>
      <c r="D45" s="457" t="s">
        <v>185</v>
      </c>
      <c r="E45" s="93"/>
      <c r="F45" s="419" t="s">
        <v>186</v>
      </c>
      <c r="G45" s="96">
        <f t="shared" si="0"/>
        <v>0</v>
      </c>
      <c r="H45" s="102" t="s">
        <v>342</v>
      </c>
      <c r="I45" s="363"/>
      <c r="J45" s="102" t="s">
        <v>190</v>
      </c>
      <c r="K45" s="93"/>
      <c r="L45" s="457" t="s">
        <v>185</v>
      </c>
      <c r="M45" s="93"/>
      <c r="N45" s="419" t="s">
        <v>186</v>
      </c>
      <c r="O45" s="96">
        <f t="shared" si="1"/>
        <v>0</v>
      </c>
      <c r="P45" s="458" t="s">
        <v>342</v>
      </c>
    </row>
    <row r="46" spans="1:16" ht="12.75">
      <c r="A46" s="3"/>
      <c r="B46" s="456" t="s">
        <v>258</v>
      </c>
      <c r="C46" s="93"/>
      <c r="D46" s="457" t="s">
        <v>185</v>
      </c>
      <c r="E46" s="93"/>
      <c r="F46" s="419" t="s">
        <v>186</v>
      </c>
      <c r="G46" s="96">
        <f t="shared" si="0"/>
        <v>0</v>
      </c>
      <c r="H46" s="102" t="s">
        <v>342</v>
      </c>
      <c r="I46" s="363"/>
      <c r="J46" s="102" t="s">
        <v>258</v>
      </c>
      <c r="K46" s="93"/>
      <c r="L46" s="457" t="s">
        <v>185</v>
      </c>
      <c r="M46" s="93"/>
      <c r="N46" s="419" t="s">
        <v>186</v>
      </c>
      <c r="O46" s="96">
        <f t="shared" si="1"/>
        <v>0</v>
      </c>
      <c r="P46" s="458" t="s">
        <v>342</v>
      </c>
    </row>
    <row r="47" spans="1:16" ht="24" customHeight="1">
      <c r="A47" s="3"/>
      <c r="B47" s="455"/>
      <c r="C47" s="363"/>
      <c r="D47" s="363"/>
      <c r="E47" s="363"/>
      <c r="F47" s="362"/>
      <c r="G47" s="363"/>
      <c r="H47" s="363"/>
      <c r="I47" s="363"/>
      <c r="J47" s="363"/>
      <c r="K47" s="363"/>
      <c r="L47" s="363"/>
      <c r="M47" s="363"/>
      <c r="N47" s="363"/>
      <c r="O47" s="363"/>
      <c r="P47" s="459"/>
    </row>
    <row r="48" spans="1:16" ht="12.75">
      <c r="A48" s="3"/>
      <c r="B48" s="456"/>
      <c r="C48" s="362"/>
      <c r="D48" s="362"/>
      <c r="E48" s="362"/>
      <c r="F48" s="419" t="s">
        <v>340</v>
      </c>
      <c r="G48" s="688">
        <f>G41+G42+G43+G44+G45+G46+O41+O42+O43+O44+O45+O46</f>
        <v>0</v>
      </c>
      <c r="H48" s="689"/>
      <c r="I48" s="460" t="s">
        <v>341</v>
      </c>
      <c r="J48" s="363"/>
      <c r="K48" s="461"/>
      <c r="L48" s="363"/>
      <c r="M48" s="363"/>
      <c r="N48" s="363"/>
      <c r="O48" s="363"/>
      <c r="P48" s="462" t="s">
        <v>471</v>
      </c>
    </row>
    <row r="49" spans="1:16" ht="12.75">
      <c r="A49" s="3"/>
      <c r="B49" s="463"/>
      <c r="C49" s="400"/>
      <c r="D49" s="400"/>
      <c r="E49" s="400"/>
      <c r="F49" s="400"/>
      <c r="G49" s="400"/>
      <c r="H49" s="400"/>
      <c r="I49" s="400"/>
      <c r="J49" s="400"/>
      <c r="K49" s="400"/>
      <c r="L49" s="400"/>
      <c r="M49" s="400"/>
      <c r="N49" s="400"/>
      <c r="O49" s="400"/>
      <c r="P49" s="464"/>
    </row>
    <row r="50" spans="1:16" ht="4.5" customHeight="1">
      <c r="A50" s="3"/>
      <c r="B50" s="386"/>
      <c r="C50" s="386"/>
      <c r="D50" s="386"/>
      <c r="E50" s="386"/>
      <c r="F50" s="386"/>
      <c r="G50" s="386"/>
      <c r="H50" s="386"/>
      <c r="I50" s="386"/>
      <c r="J50" s="386"/>
      <c r="K50" s="386"/>
      <c r="L50" s="386"/>
      <c r="M50" s="386"/>
      <c r="N50" s="386"/>
      <c r="O50" s="386"/>
      <c r="P50" s="429"/>
    </row>
    <row r="51" spans="1:16" ht="21" customHeight="1">
      <c r="A51" s="3"/>
      <c r="B51" s="412" t="s">
        <v>470</v>
      </c>
      <c r="C51" s="268"/>
      <c r="D51" s="465"/>
      <c r="E51" s="465"/>
      <c r="F51" s="465"/>
      <c r="G51" s="466"/>
      <c r="H51" s="268"/>
      <c r="I51" s="268"/>
      <c r="J51" s="268"/>
      <c r="K51" s="268"/>
      <c r="L51" s="268"/>
      <c r="M51" s="268"/>
      <c r="N51" s="268"/>
      <c r="O51" s="268"/>
      <c r="P51" s="268"/>
    </row>
    <row r="52" spans="1:16" ht="7.5" customHeight="1">
      <c r="A52" s="3"/>
      <c r="B52" s="403"/>
      <c r="C52" s="268"/>
      <c r="D52" s="465"/>
      <c r="E52" s="465"/>
      <c r="F52" s="465"/>
      <c r="G52" s="466"/>
      <c r="H52" s="268"/>
      <c r="I52" s="268"/>
      <c r="J52" s="268"/>
      <c r="K52" s="268"/>
      <c r="L52" s="268"/>
      <c r="M52" s="268"/>
      <c r="N52" s="268"/>
      <c r="O52" s="268"/>
      <c r="P52" s="268"/>
    </row>
    <row r="53" spans="1:16" ht="118.5" customHeight="1">
      <c r="A53" s="3"/>
      <c r="B53" s="703" t="s">
        <v>511</v>
      </c>
      <c r="C53" s="704"/>
      <c r="D53" s="704"/>
      <c r="E53" s="704"/>
      <c r="F53" s="704"/>
      <c r="G53" s="704"/>
      <c r="H53" s="704"/>
      <c r="I53" s="704"/>
      <c r="J53" s="704"/>
      <c r="K53" s="704"/>
      <c r="L53" s="704"/>
      <c r="M53" s="704"/>
      <c r="N53" s="704"/>
      <c r="O53" s="704"/>
      <c r="P53" s="705"/>
    </row>
    <row r="54" spans="1:16" ht="14.25" customHeight="1">
      <c r="A54" s="3"/>
      <c r="B54" s="386"/>
      <c r="C54" s="386"/>
      <c r="D54" s="386"/>
      <c r="E54" s="386"/>
      <c r="F54" s="386"/>
      <c r="G54" s="386"/>
      <c r="H54" s="386"/>
      <c r="I54" s="386"/>
      <c r="J54" s="699"/>
      <c r="K54" s="698"/>
      <c r="L54" s="386"/>
      <c r="M54" s="386"/>
      <c r="N54" s="386"/>
      <c r="O54" s="386"/>
      <c r="P54" s="429"/>
    </row>
    <row r="55" spans="1:16" ht="9.75" customHeight="1">
      <c r="A55" s="3"/>
      <c r="B55" s="3"/>
      <c r="C55" s="3"/>
      <c r="D55" s="3"/>
      <c r="E55" s="3"/>
      <c r="F55" s="3"/>
      <c r="G55" s="3"/>
      <c r="H55" s="3"/>
      <c r="I55" s="3"/>
      <c r="J55" s="3"/>
      <c r="K55" s="3"/>
      <c r="L55" s="3"/>
      <c r="M55" s="3"/>
      <c r="N55" s="3"/>
      <c r="O55" s="3"/>
      <c r="P55" s="1"/>
    </row>
    <row r="56" spans="1:16" ht="0.75" customHeight="1">
      <c r="A56" s="3"/>
      <c r="B56" s="3"/>
      <c r="C56" s="3"/>
      <c r="D56" s="3"/>
      <c r="E56" s="3"/>
      <c r="F56" s="3"/>
      <c r="G56" s="3"/>
      <c r="H56" s="3"/>
      <c r="I56" s="3"/>
      <c r="J56" s="3"/>
      <c r="K56" s="3"/>
      <c r="L56" s="3"/>
      <c r="M56" s="3"/>
      <c r="N56" s="3"/>
      <c r="O56" s="3"/>
      <c r="P56" s="1"/>
    </row>
    <row r="57" spans="1:16" ht="12.75" customHeight="1">
      <c r="A57" s="3"/>
      <c r="B57" s="3"/>
      <c r="C57" s="3"/>
      <c r="D57" s="3"/>
      <c r="E57" s="3"/>
      <c r="F57" s="3"/>
      <c r="G57" s="3"/>
      <c r="H57" s="3"/>
      <c r="I57" s="8"/>
      <c r="J57" s="8"/>
      <c r="K57" s="3"/>
      <c r="L57" s="3"/>
      <c r="M57" s="3"/>
      <c r="N57" s="3"/>
      <c r="O57" s="3"/>
      <c r="P57" s="1"/>
    </row>
    <row r="58" spans="1:13" ht="12.75">
      <c r="A58" s="3"/>
      <c r="B58" s="3"/>
      <c r="C58" s="3"/>
      <c r="D58" s="3"/>
      <c r="E58" s="3"/>
      <c r="F58" s="3"/>
      <c r="G58" s="3"/>
      <c r="H58" s="3"/>
      <c r="I58" s="3"/>
      <c r="J58" s="3"/>
      <c r="K58" s="3"/>
      <c r="L58" s="3"/>
      <c r="M58" s="3"/>
    </row>
    <row r="59" spans="1:16" ht="12.75">
      <c r="A59" s="706"/>
      <c r="B59" s="706"/>
      <c r="C59" s="706"/>
      <c r="D59" s="706"/>
      <c r="E59" s="706"/>
      <c r="F59" s="706"/>
      <c r="G59" s="706"/>
      <c r="H59" s="706"/>
      <c r="I59" s="706"/>
      <c r="J59" s="706"/>
      <c r="K59" s="706"/>
      <c r="L59" s="706"/>
      <c r="M59" s="706"/>
      <c r="N59" s="706"/>
      <c r="O59" s="706"/>
      <c r="P59" s="706"/>
    </row>
    <row r="60" spans="1:16" ht="12.75">
      <c r="A60" s="706"/>
      <c r="B60" s="706"/>
      <c r="C60" s="706"/>
      <c r="D60" s="706"/>
      <c r="E60" s="706"/>
      <c r="F60" s="706"/>
      <c r="G60" s="706"/>
      <c r="H60" s="706"/>
      <c r="I60" s="706"/>
      <c r="J60" s="706"/>
      <c r="K60" s="706"/>
      <c r="L60" s="706"/>
      <c r="M60" s="706"/>
      <c r="N60" s="706"/>
      <c r="O60" s="706"/>
      <c r="P60" s="706"/>
    </row>
    <row r="61" spans="1:16" ht="12.75">
      <c r="A61" s="706"/>
      <c r="B61" s="706"/>
      <c r="C61" s="706"/>
      <c r="D61" s="706"/>
      <c r="E61" s="706"/>
      <c r="F61" s="706"/>
      <c r="G61" s="706"/>
      <c r="H61" s="706"/>
      <c r="I61" s="706"/>
      <c r="J61" s="706"/>
      <c r="K61" s="706"/>
      <c r="L61" s="706"/>
      <c r="M61" s="706"/>
      <c r="N61" s="706"/>
      <c r="O61" s="706"/>
      <c r="P61" s="706"/>
    </row>
    <row r="62" spans="1:16" ht="12.75">
      <c r="A62" s="706"/>
      <c r="B62" s="706"/>
      <c r="C62" s="706"/>
      <c r="D62" s="706"/>
      <c r="E62" s="706"/>
      <c r="F62" s="706"/>
      <c r="G62" s="706"/>
      <c r="H62" s="706"/>
      <c r="I62" s="706"/>
      <c r="J62" s="706"/>
      <c r="K62" s="706"/>
      <c r="L62" s="706"/>
      <c r="M62" s="706"/>
      <c r="N62" s="706"/>
      <c r="O62" s="706"/>
      <c r="P62" s="706"/>
    </row>
    <row r="63" spans="1:16" ht="12.75">
      <c r="A63" s="706"/>
      <c r="B63" s="706"/>
      <c r="C63" s="706"/>
      <c r="D63" s="706"/>
      <c r="E63" s="706"/>
      <c r="F63" s="706"/>
      <c r="G63" s="706"/>
      <c r="H63" s="706"/>
      <c r="I63" s="706"/>
      <c r="J63" s="706"/>
      <c r="K63" s="706"/>
      <c r="L63" s="706"/>
      <c r="M63" s="706"/>
      <c r="N63" s="706"/>
      <c r="O63" s="706"/>
      <c r="P63" s="706"/>
    </row>
    <row r="64" spans="1:16" ht="12.75">
      <c r="A64" s="706"/>
      <c r="B64" s="706"/>
      <c r="C64" s="706"/>
      <c r="D64" s="706"/>
      <c r="E64" s="706"/>
      <c r="F64" s="706"/>
      <c r="G64" s="706"/>
      <c r="H64" s="706"/>
      <c r="I64" s="706"/>
      <c r="J64" s="706"/>
      <c r="K64" s="706"/>
      <c r="L64" s="706"/>
      <c r="M64" s="706"/>
      <c r="N64" s="706"/>
      <c r="O64" s="706"/>
      <c r="P64" s="706"/>
    </row>
    <row r="65" spans="1:16" ht="12.75">
      <c r="A65" s="706"/>
      <c r="B65" s="706"/>
      <c r="C65" s="706"/>
      <c r="D65" s="706"/>
      <c r="E65" s="706"/>
      <c r="F65" s="706"/>
      <c r="G65" s="706"/>
      <c r="H65" s="706"/>
      <c r="I65" s="706"/>
      <c r="J65" s="706"/>
      <c r="K65" s="706"/>
      <c r="L65" s="706"/>
      <c r="M65" s="706"/>
      <c r="N65" s="706"/>
      <c r="O65" s="706"/>
      <c r="P65" s="706"/>
    </row>
    <row r="66" spans="1:16" ht="12.75">
      <c r="A66" s="706"/>
      <c r="B66" s="706"/>
      <c r="C66" s="706"/>
      <c r="D66" s="706"/>
      <c r="E66" s="706"/>
      <c r="F66" s="706"/>
      <c r="G66" s="706"/>
      <c r="H66" s="706"/>
      <c r="I66" s="706"/>
      <c r="J66" s="706"/>
      <c r="K66" s="706"/>
      <c r="L66" s="706"/>
      <c r="M66" s="706"/>
      <c r="N66" s="706"/>
      <c r="O66" s="706"/>
      <c r="P66" s="706"/>
    </row>
    <row r="67" spans="1:16" ht="12.75">
      <c r="A67" s="706"/>
      <c r="B67" s="706"/>
      <c r="C67" s="706"/>
      <c r="D67" s="706"/>
      <c r="E67" s="706"/>
      <c r="F67" s="706"/>
      <c r="G67" s="706"/>
      <c r="H67" s="706"/>
      <c r="I67" s="706"/>
      <c r="J67" s="706"/>
      <c r="K67" s="706"/>
      <c r="L67" s="706"/>
      <c r="M67" s="706"/>
      <c r="N67" s="706"/>
      <c r="O67" s="706"/>
      <c r="P67" s="706"/>
    </row>
    <row r="68" spans="1:16" ht="12.75">
      <c r="A68" s="706"/>
      <c r="B68" s="706"/>
      <c r="C68" s="706"/>
      <c r="D68" s="706"/>
      <c r="E68" s="706"/>
      <c r="F68" s="706"/>
      <c r="G68" s="706"/>
      <c r="H68" s="706"/>
      <c r="I68" s="706"/>
      <c r="J68" s="706"/>
      <c r="K68" s="706"/>
      <c r="L68" s="706"/>
      <c r="M68" s="706"/>
      <c r="N68" s="706"/>
      <c r="O68" s="706"/>
      <c r="P68" s="706"/>
    </row>
    <row r="69" spans="1:16" ht="12.75">
      <c r="A69" s="706"/>
      <c r="B69" s="706"/>
      <c r="C69" s="706"/>
      <c r="D69" s="706"/>
      <c r="E69" s="706"/>
      <c r="F69" s="706"/>
      <c r="G69" s="706"/>
      <c r="H69" s="706"/>
      <c r="I69" s="706"/>
      <c r="J69" s="706"/>
      <c r="K69" s="706"/>
      <c r="L69" s="706"/>
      <c r="M69" s="706"/>
      <c r="N69" s="706"/>
      <c r="O69" s="706"/>
      <c r="P69" s="706"/>
    </row>
    <row r="70" spans="1:16" ht="12.75">
      <c r="A70" s="706"/>
      <c r="B70" s="706"/>
      <c r="C70" s="706"/>
      <c r="D70" s="706"/>
      <c r="E70" s="706"/>
      <c r="F70" s="706"/>
      <c r="G70" s="706"/>
      <c r="H70" s="706"/>
      <c r="I70" s="706"/>
      <c r="J70" s="706"/>
      <c r="K70" s="706"/>
      <c r="L70" s="706"/>
      <c r="M70" s="706"/>
      <c r="N70" s="706"/>
      <c r="O70" s="706"/>
      <c r="P70" s="706"/>
    </row>
    <row r="71" spans="1:16" ht="12.75">
      <c r="A71" s="706"/>
      <c r="B71" s="706"/>
      <c r="C71" s="706"/>
      <c r="D71" s="706"/>
      <c r="E71" s="706"/>
      <c r="F71" s="706"/>
      <c r="G71" s="706"/>
      <c r="H71" s="706"/>
      <c r="I71" s="706"/>
      <c r="J71" s="706"/>
      <c r="K71" s="706"/>
      <c r="L71" s="706"/>
      <c r="M71" s="706"/>
      <c r="N71" s="706"/>
      <c r="O71" s="706"/>
      <c r="P71" s="706"/>
    </row>
    <row r="72" spans="1:16" ht="12.75">
      <c r="A72" s="706"/>
      <c r="B72" s="706"/>
      <c r="C72" s="706"/>
      <c r="D72" s="706"/>
      <c r="E72" s="706"/>
      <c r="F72" s="706"/>
      <c r="G72" s="706"/>
      <c r="H72" s="706"/>
      <c r="I72" s="706"/>
      <c r="J72" s="706"/>
      <c r="K72" s="706"/>
      <c r="L72" s="706"/>
      <c r="M72" s="706"/>
      <c r="N72" s="706"/>
      <c r="O72" s="706"/>
      <c r="P72" s="706"/>
    </row>
    <row r="73" spans="1:16" ht="12.75">
      <c r="A73" s="706"/>
      <c r="B73" s="706"/>
      <c r="C73" s="706"/>
      <c r="D73" s="706"/>
      <c r="E73" s="706"/>
      <c r="F73" s="706"/>
      <c r="G73" s="706"/>
      <c r="H73" s="706"/>
      <c r="I73" s="706"/>
      <c r="J73" s="706"/>
      <c r="K73" s="706"/>
      <c r="L73" s="706"/>
      <c r="M73" s="706"/>
      <c r="N73" s="706"/>
      <c r="O73" s="706"/>
      <c r="P73" s="706"/>
    </row>
    <row r="74" spans="1:16" ht="12.75">
      <c r="A74" s="706"/>
      <c r="B74" s="706"/>
      <c r="C74" s="706"/>
      <c r="D74" s="706"/>
      <c r="E74" s="706"/>
      <c r="F74" s="706"/>
      <c r="G74" s="706"/>
      <c r="H74" s="706"/>
      <c r="I74" s="706"/>
      <c r="J74" s="706"/>
      <c r="K74" s="706"/>
      <c r="L74" s="706"/>
      <c r="M74" s="706"/>
      <c r="N74" s="706"/>
      <c r="O74" s="706"/>
      <c r="P74" s="706"/>
    </row>
    <row r="75" spans="1:16" ht="12.75">
      <c r="A75" s="706"/>
      <c r="B75" s="706"/>
      <c r="C75" s="706"/>
      <c r="D75" s="706"/>
      <c r="E75" s="706"/>
      <c r="F75" s="706"/>
      <c r="G75" s="706"/>
      <c r="H75" s="706"/>
      <c r="I75" s="706"/>
      <c r="J75" s="706"/>
      <c r="K75" s="706"/>
      <c r="L75" s="706"/>
      <c r="M75" s="706"/>
      <c r="N75" s="706"/>
      <c r="O75" s="706"/>
      <c r="P75" s="706"/>
    </row>
    <row r="76" spans="1:16" ht="12.75">
      <c r="A76" s="706"/>
      <c r="B76" s="706"/>
      <c r="C76" s="706"/>
      <c r="D76" s="706"/>
      <c r="E76" s="706"/>
      <c r="F76" s="706"/>
      <c r="G76" s="706"/>
      <c r="H76" s="706"/>
      <c r="I76" s="706"/>
      <c r="J76" s="706"/>
      <c r="K76" s="706"/>
      <c r="L76" s="706"/>
      <c r="M76" s="706"/>
      <c r="N76" s="706"/>
      <c r="O76" s="706"/>
      <c r="P76" s="706"/>
    </row>
    <row r="77" spans="1:16" ht="12.75">
      <c r="A77" s="706"/>
      <c r="B77" s="706"/>
      <c r="C77" s="706"/>
      <c r="D77" s="706"/>
      <c r="E77" s="706"/>
      <c r="F77" s="706"/>
      <c r="G77" s="706"/>
      <c r="H77" s="706"/>
      <c r="I77" s="706"/>
      <c r="J77" s="706"/>
      <c r="K77" s="706"/>
      <c r="L77" s="706"/>
      <c r="M77" s="706"/>
      <c r="N77" s="706"/>
      <c r="O77" s="706"/>
      <c r="P77" s="706"/>
    </row>
    <row r="78" spans="1:16" ht="12.75">
      <c r="A78" s="706"/>
      <c r="B78" s="706"/>
      <c r="C78" s="706"/>
      <c r="D78" s="706"/>
      <c r="E78" s="706"/>
      <c r="F78" s="706"/>
      <c r="G78" s="706"/>
      <c r="H78" s="706"/>
      <c r="I78" s="706"/>
      <c r="J78" s="706"/>
      <c r="K78" s="706"/>
      <c r="L78" s="706"/>
      <c r="M78" s="706"/>
      <c r="N78" s="706"/>
      <c r="O78" s="706"/>
      <c r="P78" s="706"/>
    </row>
    <row r="79" spans="1:16" ht="12.75">
      <c r="A79" s="706"/>
      <c r="B79" s="706"/>
      <c r="C79" s="706"/>
      <c r="D79" s="706"/>
      <c r="E79" s="706"/>
      <c r="F79" s="706"/>
      <c r="G79" s="706"/>
      <c r="H79" s="706"/>
      <c r="I79" s="706"/>
      <c r="J79" s="706"/>
      <c r="K79" s="706"/>
      <c r="L79" s="706"/>
      <c r="M79" s="706"/>
      <c r="N79" s="706"/>
      <c r="O79" s="706"/>
      <c r="P79" s="706"/>
    </row>
    <row r="80" spans="1:16" ht="12.75">
      <c r="A80" s="706"/>
      <c r="B80" s="706"/>
      <c r="C80" s="706"/>
      <c r="D80" s="706"/>
      <c r="E80" s="706"/>
      <c r="F80" s="706"/>
      <c r="G80" s="706"/>
      <c r="H80" s="706"/>
      <c r="I80" s="706"/>
      <c r="J80" s="706"/>
      <c r="K80" s="706"/>
      <c r="L80" s="706"/>
      <c r="M80" s="706"/>
      <c r="N80" s="706"/>
      <c r="O80" s="706"/>
      <c r="P80" s="706"/>
    </row>
    <row r="81" spans="1:16" ht="12.75">
      <c r="A81" s="706"/>
      <c r="B81" s="706"/>
      <c r="C81" s="706"/>
      <c r="D81" s="706"/>
      <c r="E81" s="706"/>
      <c r="F81" s="706"/>
      <c r="G81" s="706"/>
      <c r="H81" s="706"/>
      <c r="I81" s="706"/>
      <c r="J81" s="706"/>
      <c r="K81" s="706"/>
      <c r="L81" s="706"/>
      <c r="M81" s="706"/>
      <c r="N81" s="706"/>
      <c r="O81" s="706"/>
      <c r="P81" s="706"/>
    </row>
    <row r="82" spans="1:16" ht="12.75">
      <c r="A82" s="706"/>
      <c r="B82" s="706"/>
      <c r="C82" s="706"/>
      <c r="D82" s="706"/>
      <c r="E82" s="706"/>
      <c r="F82" s="706"/>
      <c r="G82" s="706"/>
      <c r="H82" s="706"/>
      <c r="I82" s="706"/>
      <c r="J82" s="706"/>
      <c r="K82" s="706"/>
      <c r="L82" s="706"/>
      <c r="M82" s="706"/>
      <c r="N82" s="706"/>
      <c r="O82" s="706"/>
      <c r="P82" s="706"/>
    </row>
    <row r="83" spans="1:16" ht="12.75">
      <c r="A83" s="706"/>
      <c r="B83" s="706"/>
      <c r="C83" s="706"/>
      <c r="D83" s="706"/>
      <c r="E83" s="706"/>
      <c r="F83" s="706"/>
      <c r="G83" s="706"/>
      <c r="H83" s="706"/>
      <c r="I83" s="706"/>
      <c r="J83" s="706"/>
      <c r="K83" s="706"/>
      <c r="L83" s="706"/>
      <c r="M83" s="706"/>
      <c r="N83" s="706"/>
      <c r="O83" s="706"/>
      <c r="P83" s="706"/>
    </row>
    <row r="84" spans="1:16" ht="12.75">
      <c r="A84" s="706"/>
      <c r="B84" s="706"/>
      <c r="C84" s="706"/>
      <c r="D84" s="706"/>
      <c r="E84" s="706"/>
      <c r="F84" s="706"/>
      <c r="G84" s="706"/>
      <c r="H84" s="706"/>
      <c r="I84" s="706"/>
      <c r="J84" s="706"/>
      <c r="K84" s="706"/>
      <c r="L84" s="706"/>
      <c r="M84" s="706"/>
      <c r="N84" s="706"/>
      <c r="O84" s="706"/>
      <c r="P84" s="706"/>
    </row>
    <row r="85" spans="1:16" ht="12.75">
      <c r="A85" s="706"/>
      <c r="B85" s="706"/>
      <c r="C85" s="706"/>
      <c r="D85" s="706"/>
      <c r="E85" s="706"/>
      <c r="F85" s="706"/>
      <c r="G85" s="706"/>
      <c r="H85" s="706"/>
      <c r="I85" s="706"/>
      <c r="J85" s="706"/>
      <c r="K85" s="706"/>
      <c r="L85" s="706"/>
      <c r="M85" s="706"/>
      <c r="N85" s="706"/>
      <c r="O85" s="706"/>
      <c r="P85" s="706"/>
    </row>
    <row r="86" spans="1:16" ht="12.75">
      <c r="A86" s="706"/>
      <c r="B86" s="706"/>
      <c r="C86" s="706"/>
      <c r="D86" s="706"/>
      <c r="E86" s="706"/>
      <c r="F86" s="706"/>
      <c r="G86" s="706"/>
      <c r="H86" s="706"/>
      <c r="I86" s="706"/>
      <c r="J86" s="706"/>
      <c r="K86" s="706"/>
      <c r="L86" s="706"/>
      <c r="M86" s="706"/>
      <c r="N86" s="706"/>
      <c r="O86" s="706"/>
      <c r="P86" s="706"/>
    </row>
    <row r="87" spans="1:16" ht="12.75">
      <c r="A87" s="706"/>
      <c r="B87" s="706"/>
      <c r="C87" s="706"/>
      <c r="D87" s="706"/>
      <c r="E87" s="706"/>
      <c r="F87" s="706"/>
      <c r="G87" s="706"/>
      <c r="H87" s="706"/>
      <c r="I87" s="706"/>
      <c r="J87" s="706"/>
      <c r="K87" s="706"/>
      <c r="L87" s="706"/>
      <c r="M87" s="706"/>
      <c r="N87" s="706"/>
      <c r="O87" s="706"/>
      <c r="P87" s="706"/>
    </row>
    <row r="88" spans="1:16" ht="12.75">
      <c r="A88" s="706"/>
      <c r="B88" s="706"/>
      <c r="C88" s="706"/>
      <c r="D88" s="706"/>
      <c r="E88" s="706"/>
      <c r="F88" s="706"/>
      <c r="G88" s="706"/>
      <c r="H88" s="706"/>
      <c r="I88" s="706"/>
      <c r="J88" s="706"/>
      <c r="K88" s="706"/>
      <c r="L88" s="706"/>
      <c r="M88" s="706"/>
      <c r="N88" s="706"/>
      <c r="O88" s="706"/>
      <c r="P88" s="706"/>
    </row>
    <row r="89" spans="1:16" ht="12.75">
      <c r="A89" s="706"/>
      <c r="B89" s="706"/>
      <c r="C89" s="706"/>
      <c r="D89" s="706"/>
      <c r="E89" s="706"/>
      <c r="F89" s="706"/>
      <c r="G89" s="706"/>
      <c r="H89" s="706"/>
      <c r="I89" s="706"/>
      <c r="J89" s="706"/>
      <c r="K89" s="706"/>
      <c r="L89" s="706"/>
      <c r="M89" s="706"/>
      <c r="N89" s="706"/>
      <c r="O89" s="706"/>
      <c r="P89" s="706"/>
    </row>
    <row r="90" spans="1:16" ht="12.75">
      <c r="A90" s="706"/>
      <c r="B90" s="706"/>
      <c r="C90" s="706"/>
      <c r="D90" s="706"/>
      <c r="E90" s="706"/>
      <c r="F90" s="706"/>
      <c r="G90" s="706"/>
      <c r="H90" s="706"/>
      <c r="I90" s="706"/>
      <c r="J90" s="706"/>
      <c r="K90" s="706"/>
      <c r="L90" s="706"/>
      <c r="M90" s="706"/>
      <c r="N90" s="706"/>
      <c r="O90" s="706"/>
      <c r="P90" s="706"/>
    </row>
    <row r="91" spans="1:16" ht="12.75">
      <c r="A91" s="706"/>
      <c r="B91" s="706"/>
      <c r="C91" s="706"/>
      <c r="D91" s="706"/>
      <c r="E91" s="706"/>
      <c r="F91" s="706"/>
      <c r="G91" s="706"/>
      <c r="H91" s="706"/>
      <c r="I91" s="706"/>
      <c r="J91" s="706"/>
      <c r="K91" s="706"/>
      <c r="L91" s="706"/>
      <c r="M91" s="706"/>
      <c r="N91" s="706"/>
      <c r="O91" s="706"/>
      <c r="P91" s="706"/>
    </row>
    <row r="92" spans="1:16" ht="12.75">
      <c r="A92" s="706"/>
      <c r="B92" s="706"/>
      <c r="C92" s="706"/>
      <c r="D92" s="706"/>
      <c r="E92" s="706"/>
      <c r="F92" s="706"/>
      <c r="G92" s="706"/>
      <c r="H92" s="706"/>
      <c r="I92" s="706"/>
      <c r="J92" s="706"/>
      <c r="K92" s="706"/>
      <c r="L92" s="706"/>
      <c r="M92" s="706"/>
      <c r="N92" s="706"/>
      <c r="O92" s="706"/>
      <c r="P92" s="706"/>
    </row>
    <row r="93" spans="1:16" ht="12.75">
      <c r="A93" s="706"/>
      <c r="B93" s="706"/>
      <c r="C93" s="706"/>
      <c r="D93" s="706"/>
      <c r="E93" s="706"/>
      <c r="F93" s="706"/>
      <c r="G93" s="706"/>
      <c r="H93" s="706"/>
      <c r="I93" s="706"/>
      <c r="J93" s="706"/>
      <c r="K93" s="706"/>
      <c r="L93" s="706"/>
      <c r="M93" s="706"/>
      <c r="N93" s="706"/>
      <c r="O93" s="706"/>
      <c r="P93" s="706"/>
    </row>
    <row r="94" spans="1:16" ht="12.75">
      <c r="A94" s="706"/>
      <c r="B94" s="706"/>
      <c r="C94" s="706"/>
      <c r="D94" s="706"/>
      <c r="E94" s="706"/>
      <c r="F94" s="706"/>
      <c r="G94" s="706"/>
      <c r="H94" s="706"/>
      <c r="I94" s="706"/>
      <c r="J94" s="706"/>
      <c r="K94" s="706"/>
      <c r="L94" s="706"/>
      <c r="M94" s="706"/>
      <c r="N94" s="706"/>
      <c r="O94" s="706"/>
      <c r="P94" s="706"/>
    </row>
    <row r="95" spans="1:16" ht="12.75">
      <c r="A95" s="706"/>
      <c r="B95" s="706"/>
      <c r="C95" s="706"/>
      <c r="D95" s="706"/>
      <c r="E95" s="706"/>
      <c r="F95" s="706"/>
      <c r="G95" s="706"/>
      <c r="H95" s="706"/>
      <c r="I95" s="706"/>
      <c r="J95" s="706"/>
      <c r="K95" s="706"/>
      <c r="L95" s="706"/>
      <c r="M95" s="706"/>
      <c r="N95" s="706"/>
      <c r="O95" s="706"/>
      <c r="P95" s="706"/>
    </row>
    <row r="96" spans="1:16" ht="12.75">
      <c r="A96" s="706"/>
      <c r="B96" s="706"/>
      <c r="C96" s="706"/>
      <c r="D96" s="706"/>
      <c r="E96" s="706"/>
      <c r="F96" s="706"/>
      <c r="G96" s="706"/>
      <c r="H96" s="706"/>
      <c r="I96" s="706"/>
      <c r="J96" s="706"/>
      <c r="K96" s="706"/>
      <c r="L96" s="706"/>
      <c r="M96" s="706"/>
      <c r="N96" s="706"/>
      <c r="O96" s="706"/>
      <c r="P96" s="706"/>
    </row>
    <row r="97" spans="1:16" ht="12.75">
      <c r="A97" s="706"/>
      <c r="B97" s="706"/>
      <c r="C97" s="706"/>
      <c r="D97" s="706"/>
      <c r="E97" s="706"/>
      <c r="F97" s="706"/>
      <c r="G97" s="706"/>
      <c r="H97" s="706"/>
      <c r="I97" s="706"/>
      <c r="J97" s="706"/>
      <c r="K97" s="706"/>
      <c r="L97" s="706"/>
      <c r="M97" s="706"/>
      <c r="N97" s="706"/>
      <c r="O97" s="706"/>
      <c r="P97" s="706"/>
    </row>
    <row r="98" spans="1:16" ht="12.75">
      <c r="A98" s="706"/>
      <c r="B98" s="706"/>
      <c r="C98" s="706"/>
      <c r="D98" s="706"/>
      <c r="E98" s="706"/>
      <c r="F98" s="706"/>
      <c r="G98" s="706"/>
      <c r="H98" s="706"/>
      <c r="I98" s="706"/>
      <c r="J98" s="706"/>
      <c r="K98" s="706"/>
      <c r="L98" s="706"/>
      <c r="M98" s="706"/>
      <c r="N98" s="706"/>
      <c r="O98" s="706"/>
      <c r="P98" s="706"/>
    </row>
    <row r="99" spans="1:16" ht="12.75">
      <c r="A99" s="706"/>
      <c r="B99" s="706"/>
      <c r="C99" s="706"/>
      <c r="D99" s="706"/>
      <c r="E99" s="706"/>
      <c r="F99" s="706"/>
      <c r="G99" s="706"/>
      <c r="H99" s="706"/>
      <c r="I99" s="706"/>
      <c r="J99" s="706"/>
      <c r="K99" s="706"/>
      <c r="L99" s="706"/>
      <c r="M99" s="706"/>
      <c r="N99" s="706"/>
      <c r="O99" s="706"/>
      <c r="P99" s="706"/>
    </row>
    <row r="100" spans="1:16" ht="12.75">
      <c r="A100" s="706"/>
      <c r="B100" s="706"/>
      <c r="C100" s="706"/>
      <c r="D100" s="706"/>
      <c r="E100" s="706"/>
      <c r="F100" s="706"/>
      <c r="G100" s="706"/>
      <c r="H100" s="706"/>
      <c r="I100" s="706"/>
      <c r="J100" s="706"/>
      <c r="K100" s="706"/>
      <c r="L100" s="706"/>
      <c r="M100" s="706"/>
      <c r="N100" s="706"/>
      <c r="O100" s="706"/>
      <c r="P100" s="706"/>
    </row>
    <row r="101" spans="1:16" ht="12.75">
      <c r="A101" s="706"/>
      <c r="B101" s="706"/>
      <c r="C101" s="706"/>
      <c r="D101" s="706"/>
      <c r="E101" s="706"/>
      <c r="F101" s="706"/>
      <c r="G101" s="706"/>
      <c r="H101" s="706"/>
      <c r="I101" s="706"/>
      <c r="J101" s="706"/>
      <c r="K101" s="706"/>
      <c r="L101" s="706"/>
      <c r="M101" s="706"/>
      <c r="N101" s="706"/>
      <c r="O101" s="706"/>
      <c r="P101" s="706"/>
    </row>
    <row r="102" spans="1:16" ht="12.75">
      <c r="A102" s="706"/>
      <c r="B102" s="706"/>
      <c r="C102" s="706"/>
      <c r="D102" s="706"/>
      <c r="E102" s="706"/>
      <c r="F102" s="706"/>
      <c r="G102" s="706"/>
      <c r="H102" s="706"/>
      <c r="I102" s="706"/>
      <c r="J102" s="706"/>
      <c r="K102" s="706"/>
      <c r="L102" s="706"/>
      <c r="M102" s="706"/>
      <c r="N102" s="706"/>
      <c r="O102" s="706"/>
      <c r="P102" s="706"/>
    </row>
    <row r="103" spans="1:16" ht="12.75">
      <c r="A103" s="706"/>
      <c r="B103" s="706"/>
      <c r="C103" s="706"/>
      <c r="D103" s="706"/>
      <c r="E103" s="706"/>
      <c r="F103" s="706"/>
      <c r="G103" s="706"/>
      <c r="H103" s="706"/>
      <c r="I103" s="706"/>
      <c r="J103" s="706"/>
      <c r="K103" s="706"/>
      <c r="L103" s="706"/>
      <c r="M103" s="706"/>
      <c r="N103" s="706"/>
      <c r="O103" s="706"/>
      <c r="P103" s="706"/>
    </row>
    <row r="104" spans="1:16" ht="12.75">
      <c r="A104" s="706"/>
      <c r="B104" s="706"/>
      <c r="C104" s="706"/>
      <c r="D104" s="706"/>
      <c r="E104" s="706"/>
      <c r="F104" s="706"/>
      <c r="G104" s="706"/>
      <c r="H104" s="706"/>
      <c r="I104" s="706"/>
      <c r="J104" s="706"/>
      <c r="K104" s="706"/>
      <c r="L104" s="706"/>
      <c r="M104" s="706"/>
      <c r="N104" s="706"/>
      <c r="O104" s="706"/>
      <c r="P104" s="706"/>
    </row>
    <row r="105" spans="1:16" ht="12.75">
      <c r="A105" s="706"/>
      <c r="B105" s="706"/>
      <c r="C105" s="706"/>
      <c r="D105" s="706"/>
      <c r="E105" s="706"/>
      <c r="F105" s="706"/>
      <c r="G105" s="706"/>
      <c r="H105" s="706"/>
      <c r="I105" s="706"/>
      <c r="J105" s="706"/>
      <c r="K105" s="706"/>
      <c r="L105" s="706"/>
      <c r="M105" s="706"/>
      <c r="N105" s="706"/>
      <c r="O105" s="706"/>
      <c r="P105" s="706"/>
    </row>
    <row r="106" spans="1:16" ht="12.75">
      <c r="A106" s="706"/>
      <c r="B106" s="706"/>
      <c r="C106" s="706"/>
      <c r="D106" s="706"/>
      <c r="E106" s="706"/>
      <c r="F106" s="706"/>
      <c r="G106" s="706"/>
      <c r="H106" s="706"/>
      <c r="I106" s="706"/>
      <c r="J106" s="706"/>
      <c r="K106" s="706"/>
      <c r="L106" s="706"/>
      <c r="M106" s="706"/>
      <c r="N106" s="706"/>
      <c r="O106" s="706"/>
      <c r="P106" s="706"/>
    </row>
    <row r="107" spans="1:16" ht="12.75">
      <c r="A107" s="706"/>
      <c r="B107" s="706"/>
      <c r="C107" s="706"/>
      <c r="D107" s="706"/>
      <c r="E107" s="706"/>
      <c r="F107" s="706"/>
      <c r="G107" s="706"/>
      <c r="H107" s="706"/>
      <c r="I107" s="706"/>
      <c r="J107" s="706"/>
      <c r="K107" s="706"/>
      <c r="L107" s="706"/>
      <c r="M107" s="706"/>
      <c r="N107" s="706"/>
      <c r="O107" s="706"/>
      <c r="P107" s="706"/>
    </row>
    <row r="108" spans="1:16" ht="12.75">
      <c r="A108" s="706"/>
      <c r="B108" s="706"/>
      <c r="C108" s="706"/>
      <c r="D108" s="706"/>
      <c r="E108" s="706"/>
      <c r="F108" s="706"/>
      <c r="G108" s="706"/>
      <c r="H108" s="706"/>
      <c r="I108" s="706"/>
      <c r="J108" s="706"/>
      <c r="K108" s="706"/>
      <c r="L108" s="706"/>
      <c r="M108" s="706"/>
      <c r="N108" s="706"/>
      <c r="O108" s="706"/>
      <c r="P108" s="706"/>
    </row>
    <row r="109" spans="1:16" ht="12.75">
      <c r="A109" s="706"/>
      <c r="B109" s="706"/>
      <c r="C109" s="706"/>
      <c r="D109" s="706"/>
      <c r="E109" s="706"/>
      <c r="F109" s="706"/>
      <c r="G109" s="706"/>
      <c r="H109" s="706"/>
      <c r="I109" s="706"/>
      <c r="J109" s="706"/>
      <c r="K109" s="706"/>
      <c r="L109" s="706"/>
      <c r="M109" s="706"/>
      <c r="N109" s="706"/>
      <c r="O109" s="706"/>
      <c r="P109" s="706"/>
    </row>
    <row r="110" spans="1:16" ht="12.75">
      <c r="A110" s="706"/>
      <c r="B110" s="706"/>
      <c r="C110" s="706"/>
      <c r="D110" s="706"/>
      <c r="E110" s="706"/>
      <c r="F110" s="706"/>
      <c r="G110" s="706"/>
      <c r="H110" s="706"/>
      <c r="I110" s="706"/>
      <c r="J110" s="706"/>
      <c r="K110" s="706"/>
      <c r="L110" s="706"/>
      <c r="M110" s="706"/>
      <c r="N110" s="706"/>
      <c r="O110" s="706"/>
      <c r="P110" s="706"/>
    </row>
    <row r="111" spans="1:16" ht="12.75">
      <c r="A111" s="706"/>
      <c r="B111" s="706"/>
      <c r="C111" s="706"/>
      <c r="D111" s="706"/>
      <c r="E111" s="706"/>
      <c r="F111" s="706"/>
      <c r="G111" s="706"/>
      <c r="H111" s="706"/>
      <c r="I111" s="706"/>
      <c r="J111" s="706"/>
      <c r="K111" s="706"/>
      <c r="L111" s="706"/>
      <c r="M111" s="706"/>
      <c r="N111" s="706"/>
      <c r="O111" s="706"/>
      <c r="P111" s="706"/>
    </row>
    <row r="112" spans="1:16" ht="12.75">
      <c r="A112" s="706"/>
      <c r="B112" s="706"/>
      <c r="C112" s="706"/>
      <c r="D112" s="706"/>
      <c r="E112" s="706"/>
      <c r="F112" s="706"/>
      <c r="G112" s="706"/>
      <c r="H112" s="706"/>
      <c r="I112" s="706"/>
      <c r="J112" s="706"/>
      <c r="K112" s="706"/>
      <c r="L112" s="706"/>
      <c r="M112" s="706"/>
      <c r="N112" s="706"/>
      <c r="O112" s="706"/>
      <c r="P112" s="706"/>
    </row>
    <row r="113" spans="1:16" ht="12.75">
      <c r="A113" s="706"/>
      <c r="B113" s="706"/>
      <c r="C113" s="706"/>
      <c r="D113" s="706"/>
      <c r="E113" s="706"/>
      <c r="F113" s="706"/>
      <c r="G113" s="706"/>
      <c r="H113" s="706"/>
      <c r="I113" s="706"/>
      <c r="J113" s="706"/>
      <c r="K113" s="706"/>
      <c r="L113" s="706"/>
      <c r="M113" s="706"/>
      <c r="N113" s="706"/>
      <c r="O113" s="706"/>
      <c r="P113" s="706"/>
    </row>
    <row r="114" spans="1:16" ht="12.75">
      <c r="A114" s="706"/>
      <c r="B114" s="706"/>
      <c r="C114" s="706"/>
      <c r="D114" s="706"/>
      <c r="E114" s="706"/>
      <c r="F114" s="706"/>
      <c r="G114" s="706"/>
      <c r="H114" s="706"/>
      <c r="I114" s="706"/>
      <c r="J114" s="706"/>
      <c r="K114" s="706"/>
      <c r="L114" s="706"/>
      <c r="M114" s="706"/>
      <c r="N114" s="706"/>
      <c r="O114" s="706"/>
      <c r="P114" s="706"/>
    </row>
    <row r="115" spans="1:16" ht="12.75">
      <c r="A115" s="706"/>
      <c r="B115" s="706"/>
      <c r="C115" s="706"/>
      <c r="D115" s="706"/>
      <c r="E115" s="706"/>
      <c r="F115" s="706"/>
      <c r="G115" s="706"/>
      <c r="H115" s="706"/>
      <c r="I115" s="706"/>
      <c r="J115" s="706"/>
      <c r="K115" s="706"/>
      <c r="L115" s="706"/>
      <c r="M115" s="706"/>
      <c r="N115" s="706"/>
      <c r="O115" s="706"/>
      <c r="P115" s="706"/>
    </row>
    <row r="116" spans="1:16" ht="12.75">
      <c r="A116" s="706"/>
      <c r="B116" s="706"/>
      <c r="C116" s="706"/>
      <c r="D116" s="706"/>
      <c r="E116" s="706"/>
      <c r="F116" s="706"/>
      <c r="G116" s="706"/>
      <c r="H116" s="706"/>
      <c r="I116" s="706"/>
      <c r="J116" s="706"/>
      <c r="K116" s="706"/>
      <c r="L116" s="706"/>
      <c r="M116" s="706"/>
      <c r="N116" s="706"/>
      <c r="O116" s="706"/>
      <c r="P116" s="706"/>
    </row>
    <row r="117" spans="1:16" ht="12.75">
      <c r="A117" s="706"/>
      <c r="B117" s="706"/>
      <c r="C117" s="706"/>
      <c r="D117" s="706"/>
      <c r="E117" s="706"/>
      <c r="F117" s="706"/>
      <c r="G117" s="706"/>
      <c r="H117" s="706"/>
      <c r="I117" s="706"/>
      <c r="J117" s="706"/>
      <c r="K117" s="706"/>
      <c r="L117" s="706"/>
      <c r="M117" s="706"/>
      <c r="N117" s="706"/>
      <c r="O117" s="706"/>
      <c r="P117" s="706"/>
    </row>
    <row r="118" spans="1:16" ht="12.75">
      <c r="A118" s="706"/>
      <c r="B118" s="706"/>
      <c r="C118" s="706"/>
      <c r="D118" s="706"/>
      <c r="E118" s="706"/>
      <c r="F118" s="706"/>
      <c r="G118" s="706"/>
      <c r="H118" s="706"/>
      <c r="I118" s="706"/>
      <c r="J118" s="706"/>
      <c r="K118" s="706"/>
      <c r="L118" s="706"/>
      <c r="M118" s="706"/>
      <c r="N118" s="706"/>
      <c r="O118" s="706"/>
      <c r="P118" s="706"/>
    </row>
    <row r="119" spans="1:16" ht="12.75">
      <c r="A119" s="706"/>
      <c r="B119" s="706"/>
      <c r="C119" s="706"/>
      <c r="D119" s="706"/>
      <c r="E119" s="706"/>
      <c r="F119" s="706"/>
      <c r="G119" s="706"/>
      <c r="H119" s="706"/>
      <c r="I119" s="706"/>
      <c r="J119" s="706"/>
      <c r="K119" s="706"/>
      <c r="L119" s="706"/>
      <c r="M119" s="706"/>
      <c r="N119" s="706"/>
      <c r="O119" s="706"/>
      <c r="P119" s="706"/>
    </row>
    <row r="120" spans="1:16" ht="12.75">
      <c r="A120" s="706"/>
      <c r="B120" s="706"/>
      <c r="C120" s="706"/>
      <c r="D120" s="706"/>
      <c r="E120" s="706"/>
      <c r="F120" s="706"/>
      <c r="G120" s="706"/>
      <c r="H120" s="706"/>
      <c r="I120" s="706"/>
      <c r="J120" s="706"/>
      <c r="K120" s="706"/>
      <c r="L120" s="706"/>
      <c r="M120" s="706"/>
      <c r="N120" s="706"/>
      <c r="O120" s="706"/>
      <c r="P120" s="706"/>
    </row>
    <row r="121" spans="1:16" ht="12.75">
      <c r="A121" s="24"/>
      <c r="B121" s="24"/>
      <c r="C121" s="24"/>
      <c r="D121" s="24"/>
      <c r="E121" s="24"/>
      <c r="F121" s="24"/>
      <c r="G121" s="24"/>
      <c r="H121" s="24"/>
      <c r="I121" s="24"/>
      <c r="J121" s="24"/>
      <c r="K121" s="24"/>
      <c r="L121" s="24"/>
      <c r="M121" s="24"/>
      <c r="N121" s="24"/>
      <c r="O121" s="24"/>
      <c r="P121" s="24"/>
    </row>
    <row r="122" spans="1:16" ht="12.75">
      <c r="A122" s="24"/>
      <c r="B122" s="24"/>
      <c r="C122" s="24"/>
      <c r="D122" s="24"/>
      <c r="E122" s="24"/>
      <c r="F122" s="24"/>
      <c r="G122" s="24"/>
      <c r="H122" s="24"/>
      <c r="I122" s="24"/>
      <c r="J122" s="24"/>
      <c r="K122" s="24"/>
      <c r="L122" s="24"/>
      <c r="M122" s="24"/>
      <c r="N122" s="24"/>
      <c r="O122" s="24"/>
      <c r="P122" s="24"/>
    </row>
    <row r="123" spans="1:16" ht="12.75">
      <c r="A123" s="24"/>
      <c r="B123" s="24"/>
      <c r="C123" s="24"/>
      <c r="D123" s="24"/>
      <c r="E123" s="24"/>
      <c r="F123" s="24"/>
      <c r="G123" s="24"/>
      <c r="H123" s="24"/>
      <c r="I123" s="24"/>
      <c r="J123" s="24"/>
      <c r="K123" s="24"/>
      <c r="L123" s="24"/>
      <c r="M123" s="24"/>
      <c r="N123" s="24"/>
      <c r="O123" s="24"/>
      <c r="P123" s="24"/>
    </row>
    <row r="124" spans="1:16" ht="12.75">
      <c r="A124" s="24"/>
      <c r="B124" s="24"/>
      <c r="C124" s="24"/>
      <c r="D124" s="24"/>
      <c r="E124" s="24"/>
      <c r="F124" s="24"/>
      <c r="G124" s="24"/>
      <c r="H124" s="24"/>
      <c r="I124" s="24"/>
      <c r="J124" s="24"/>
      <c r="K124" s="24"/>
      <c r="L124" s="24"/>
      <c r="M124" s="24"/>
      <c r="N124" s="24"/>
      <c r="O124" s="24"/>
      <c r="P124" s="24"/>
    </row>
    <row r="125" spans="1:16" ht="12.75">
      <c r="A125" s="24"/>
      <c r="B125" s="24"/>
      <c r="C125" s="24"/>
      <c r="D125" s="24"/>
      <c r="E125" s="24"/>
      <c r="F125" s="24"/>
      <c r="G125" s="24"/>
      <c r="H125" s="24"/>
      <c r="I125" s="24"/>
      <c r="J125" s="24"/>
      <c r="K125" s="24"/>
      <c r="L125" s="24"/>
      <c r="M125" s="24"/>
      <c r="N125" s="24"/>
      <c r="O125" s="24"/>
      <c r="P125" s="24"/>
    </row>
    <row r="126" spans="1:16" ht="12.75">
      <c r="A126" s="24"/>
      <c r="B126" s="24"/>
      <c r="C126" s="24"/>
      <c r="D126" s="24"/>
      <c r="E126" s="24"/>
      <c r="F126" s="24"/>
      <c r="G126" s="24"/>
      <c r="H126" s="24"/>
      <c r="I126" s="24"/>
      <c r="J126" s="24"/>
      <c r="K126" s="24"/>
      <c r="L126" s="24"/>
      <c r="M126" s="24"/>
      <c r="N126" s="24"/>
      <c r="O126" s="24"/>
      <c r="P126" s="24"/>
    </row>
    <row r="127" spans="1:16" ht="12.75">
      <c r="A127" s="24"/>
      <c r="B127" s="24"/>
      <c r="C127" s="24"/>
      <c r="D127" s="24"/>
      <c r="E127" s="24"/>
      <c r="F127" s="24"/>
      <c r="G127" s="24"/>
      <c r="H127" s="24"/>
      <c r="I127" s="24"/>
      <c r="J127" s="24"/>
      <c r="K127" s="24"/>
      <c r="L127" s="24"/>
      <c r="M127" s="24"/>
      <c r="N127" s="24"/>
      <c r="O127" s="24"/>
      <c r="P127" s="24"/>
    </row>
    <row r="128" spans="1:16" ht="12.75">
      <c r="A128" s="24"/>
      <c r="B128" s="24"/>
      <c r="C128" s="24"/>
      <c r="D128" s="24"/>
      <c r="E128" s="24"/>
      <c r="F128" s="24"/>
      <c r="G128" s="24"/>
      <c r="H128" s="24"/>
      <c r="I128" s="24"/>
      <c r="J128" s="24"/>
      <c r="K128" s="24"/>
      <c r="L128" s="24"/>
      <c r="M128" s="24"/>
      <c r="N128" s="24"/>
      <c r="O128" s="24"/>
      <c r="P128" s="24"/>
    </row>
    <row r="129" spans="1:13" ht="12.75">
      <c r="A129" s="3"/>
      <c r="B129" s="3"/>
      <c r="C129" s="3"/>
      <c r="D129" s="3"/>
      <c r="E129" s="3"/>
      <c r="F129" s="3"/>
      <c r="G129" s="3"/>
      <c r="H129" s="3"/>
      <c r="I129" s="3"/>
      <c r="J129" s="3"/>
      <c r="K129" s="3"/>
      <c r="L129" s="3"/>
      <c r="M129" s="3"/>
    </row>
    <row r="130" spans="1:13" ht="12.75">
      <c r="A130" s="3"/>
      <c r="B130" s="3"/>
      <c r="C130" s="3"/>
      <c r="D130" s="3"/>
      <c r="E130" s="3"/>
      <c r="F130" s="3"/>
      <c r="G130" s="3"/>
      <c r="H130" s="3"/>
      <c r="I130" s="3"/>
      <c r="J130" s="3"/>
      <c r="K130" s="3"/>
      <c r="L130" s="3"/>
      <c r="M130" s="3"/>
    </row>
    <row r="131" spans="1:13" ht="12.75">
      <c r="A131" s="3"/>
      <c r="B131" s="3"/>
      <c r="C131" s="3"/>
      <c r="D131" s="3"/>
      <c r="E131" s="3"/>
      <c r="F131" s="3"/>
      <c r="G131" s="3"/>
      <c r="H131" s="3"/>
      <c r="I131" s="3"/>
      <c r="J131" s="3"/>
      <c r="K131" s="3"/>
      <c r="L131" s="3"/>
      <c r="M131" s="3"/>
    </row>
    <row r="132" spans="1:13" ht="12.75">
      <c r="A132" s="3"/>
      <c r="B132" s="3"/>
      <c r="C132" s="3"/>
      <c r="D132" s="3"/>
      <c r="E132" s="3"/>
      <c r="F132" s="3"/>
      <c r="G132" s="3"/>
      <c r="H132" s="3"/>
      <c r="I132" s="3"/>
      <c r="J132" s="3"/>
      <c r="K132" s="3"/>
      <c r="L132" s="3"/>
      <c r="M132" s="3"/>
    </row>
    <row r="133" spans="1:13" ht="12.75">
      <c r="A133" s="3"/>
      <c r="B133" s="3"/>
      <c r="C133" s="3"/>
      <c r="D133" s="3"/>
      <c r="E133" s="3"/>
      <c r="F133" s="3"/>
      <c r="G133" s="3"/>
      <c r="H133" s="3"/>
      <c r="I133" s="3"/>
      <c r="J133" s="3"/>
      <c r="K133" s="3"/>
      <c r="L133" s="3"/>
      <c r="M133" s="3"/>
    </row>
    <row r="134" spans="1:13" ht="12.75">
      <c r="A134" s="3"/>
      <c r="B134" s="3"/>
      <c r="C134" s="3"/>
      <c r="D134" s="3"/>
      <c r="E134" s="3"/>
      <c r="F134" s="3"/>
      <c r="G134" s="3"/>
      <c r="H134" s="3"/>
      <c r="I134" s="3"/>
      <c r="J134" s="3"/>
      <c r="K134" s="3"/>
      <c r="L134" s="3"/>
      <c r="M134" s="3"/>
    </row>
    <row r="135" spans="1:13" ht="12.75">
      <c r="A135" s="3"/>
      <c r="B135" s="3"/>
      <c r="C135" s="3"/>
      <c r="D135" s="3"/>
      <c r="E135" s="3"/>
      <c r="F135" s="3"/>
      <c r="G135" s="3"/>
      <c r="H135" s="3"/>
      <c r="I135" s="3"/>
      <c r="J135" s="3"/>
      <c r="K135" s="3"/>
      <c r="L135" s="3"/>
      <c r="M135" s="3"/>
    </row>
    <row r="136" spans="1:13" ht="12.75">
      <c r="A136" s="3"/>
      <c r="B136" s="3"/>
      <c r="C136" s="3"/>
      <c r="D136" s="3"/>
      <c r="E136" s="3"/>
      <c r="F136" s="3"/>
      <c r="G136" s="3"/>
      <c r="H136" s="3"/>
      <c r="I136" s="3"/>
      <c r="J136" s="3"/>
      <c r="K136" s="3"/>
      <c r="L136" s="3"/>
      <c r="M136" s="3"/>
    </row>
    <row r="137" spans="1:13" ht="12.75">
      <c r="A137" s="3"/>
      <c r="B137" s="3"/>
      <c r="C137" s="3"/>
      <c r="D137" s="3"/>
      <c r="E137" s="3"/>
      <c r="F137" s="3"/>
      <c r="G137" s="3"/>
      <c r="H137" s="3"/>
      <c r="I137" s="3"/>
      <c r="J137" s="3"/>
      <c r="K137" s="3"/>
      <c r="L137" s="3"/>
      <c r="M137" s="3"/>
    </row>
    <row r="138" spans="1:13" ht="12.75">
      <c r="A138" s="3"/>
      <c r="B138" s="3"/>
      <c r="C138" s="3"/>
      <c r="D138" s="3"/>
      <c r="E138" s="3"/>
      <c r="F138" s="3"/>
      <c r="G138" s="3"/>
      <c r="H138" s="3"/>
      <c r="I138" s="3"/>
      <c r="J138" s="3"/>
      <c r="K138" s="3"/>
      <c r="L138" s="3"/>
      <c r="M138" s="3"/>
    </row>
    <row r="139" spans="1:13" ht="12.75">
      <c r="A139" s="3"/>
      <c r="B139" s="3"/>
      <c r="C139" s="3"/>
      <c r="D139" s="3"/>
      <c r="E139" s="3"/>
      <c r="F139" s="3"/>
      <c r="G139" s="3"/>
      <c r="H139" s="3"/>
      <c r="I139" s="3"/>
      <c r="J139" s="3"/>
      <c r="K139" s="3"/>
      <c r="L139" s="3"/>
      <c r="M139" s="3"/>
    </row>
    <row r="140" spans="1:13" ht="12.75">
      <c r="A140" s="3"/>
      <c r="B140" s="3"/>
      <c r="C140" s="3"/>
      <c r="D140" s="3"/>
      <c r="E140" s="3"/>
      <c r="F140" s="3"/>
      <c r="G140" s="3"/>
      <c r="H140" s="3"/>
      <c r="I140" s="3"/>
      <c r="J140" s="3"/>
      <c r="K140" s="3"/>
      <c r="L140" s="3"/>
      <c r="M140" s="3"/>
    </row>
    <row r="141" spans="1:13" ht="12.75">
      <c r="A141" s="3"/>
      <c r="B141" s="3"/>
      <c r="C141" s="3"/>
      <c r="D141" s="3"/>
      <c r="E141" s="3"/>
      <c r="F141" s="3"/>
      <c r="G141" s="3"/>
      <c r="H141" s="3"/>
      <c r="I141" s="3"/>
      <c r="J141" s="3"/>
      <c r="K141" s="3"/>
      <c r="L141" s="3"/>
      <c r="M141" s="3"/>
    </row>
    <row r="142" spans="1:13" ht="12.75">
      <c r="A142" s="3"/>
      <c r="B142" s="3"/>
      <c r="C142" s="3"/>
      <c r="D142" s="3"/>
      <c r="E142" s="3"/>
      <c r="F142" s="3"/>
      <c r="G142" s="3"/>
      <c r="H142" s="3"/>
      <c r="I142" s="3"/>
      <c r="J142" s="3"/>
      <c r="K142" s="3"/>
      <c r="L142" s="3"/>
      <c r="M142" s="3"/>
    </row>
    <row r="143" spans="1:13" ht="12.75">
      <c r="A143" s="3"/>
      <c r="B143" s="3"/>
      <c r="C143" s="3"/>
      <c r="D143" s="3"/>
      <c r="E143" s="3"/>
      <c r="F143" s="3"/>
      <c r="G143" s="3"/>
      <c r="H143" s="3"/>
      <c r="I143" s="3"/>
      <c r="J143" s="3"/>
      <c r="K143" s="3"/>
      <c r="L143" s="3"/>
      <c r="M143" s="3"/>
    </row>
    <row r="144" spans="1:13" ht="12.75">
      <c r="A144" s="3"/>
      <c r="B144" s="3"/>
      <c r="C144" s="3"/>
      <c r="D144" s="3"/>
      <c r="E144" s="3"/>
      <c r="F144" s="3"/>
      <c r="G144" s="3"/>
      <c r="H144" s="3"/>
      <c r="I144" s="3"/>
      <c r="J144" s="3"/>
      <c r="K144" s="3"/>
      <c r="L144" s="3"/>
      <c r="M144" s="3"/>
    </row>
    <row r="145" spans="1:13" ht="12.75">
      <c r="A145" s="3"/>
      <c r="B145" s="3"/>
      <c r="C145" s="3"/>
      <c r="D145" s="3"/>
      <c r="E145" s="3"/>
      <c r="F145" s="3"/>
      <c r="G145" s="3"/>
      <c r="H145" s="3"/>
      <c r="I145" s="3"/>
      <c r="J145" s="3"/>
      <c r="K145" s="3"/>
      <c r="L145" s="3"/>
      <c r="M145" s="3"/>
    </row>
    <row r="146" spans="1:13" ht="12.75">
      <c r="A146" s="3"/>
      <c r="B146" s="3"/>
      <c r="C146" s="3"/>
      <c r="D146" s="3"/>
      <c r="E146" s="3"/>
      <c r="F146" s="3"/>
      <c r="G146" s="3"/>
      <c r="H146" s="3"/>
      <c r="I146" s="3"/>
      <c r="J146" s="3"/>
      <c r="K146" s="3"/>
      <c r="L146" s="3"/>
      <c r="M146" s="3"/>
    </row>
    <row r="147" spans="1:13" ht="12.75">
      <c r="A147" s="3"/>
      <c r="B147" s="3"/>
      <c r="C147" s="3"/>
      <c r="D147" s="3"/>
      <c r="E147" s="3"/>
      <c r="F147" s="3"/>
      <c r="G147" s="3"/>
      <c r="H147" s="3"/>
      <c r="I147" s="3"/>
      <c r="J147" s="3"/>
      <c r="K147" s="3"/>
      <c r="L147" s="3"/>
      <c r="M147" s="3"/>
    </row>
    <row r="148" spans="1:13" ht="12.75">
      <c r="A148" s="3"/>
      <c r="B148" s="3"/>
      <c r="C148" s="3"/>
      <c r="D148" s="3"/>
      <c r="E148" s="3"/>
      <c r="F148" s="3"/>
      <c r="G148" s="3"/>
      <c r="H148" s="3"/>
      <c r="I148" s="3"/>
      <c r="J148" s="3"/>
      <c r="K148" s="3"/>
      <c r="L148" s="3"/>
      <c r="M148" s="3"/>
    </row>
    <row r="149" spans="1:13" ht="12.75">
      <c r="A149" s="3"/>
      <c r="B149" s="3"/>
      <c r="C149" s="3"/>
      <c r="D149" s="3"/>
      <c r="E149" s="3"/>
      <c r="F149" s="3"/>
      <c r="G149" s="3"/>
      <c r="H149" s="3"/>
      <c r="I149" s="3"/>
      <c r="J149" s="3"/>
      <c r="K149" s="3"/>
      <c r="L149" s="3"/>
      <c r="M149" s="3"/>
    </row>
    <row r="150" spans="1:13" ht="12.75">
      <c r="A150" s="3"/>
      <c r="B150" s="3"/>
      <c r="C150" s="3"/>
      <c r="D150" s="3"/>
      <c r="E150" s="3"/>
      <c r="F150" s="3"/>
      <c r="G150" s="3"/>
      <c r="H150" s="3"/>
      <c r="I150" s="3"/>
      <c r="J150" s="3"/>
      <c r="K150" s="3"/>
      <c r="L150" s="3"/>
      <c r="M150" s="3"/>
    </row>
    <row r="151" spans="1:13" ht="12.75">
      <c r="A151" s="3"/>
      <c r="B151" s="3"/>
      <c r="C151" s="3"/>
      <c r="D151" s="3"/>
      <c r="E151" s="3"/>
      <c r="F151" s="3"/>
      <c r="G151" s="3"/>
      <c r="H151" s="3"/>
      <c r="I151" s="3"/>
      <c r="J151" s="3"/>
      <c r="K151" s="3"/>
      <c r="L151" s="3"/>
      <c r="M151" s="3"/>
    </row>
    <row r="152" spans="1:13" ht="12.75">
      <c r="A152" s="3"/>
      <c r="B152" s="3"/>
      <c r="C152" s="3"/>
      <c r="D152" s="3"/>
      <c r="E152" s="3"/>
      <c r="F152" s="3"/>
      <c r="G152" s="3"/>
      <c r="H152" s="3"/>
      <c r="I152" s="3"/>
      <c r="J152" s="3"/>
      <c r="K152" s="3"/>
      <c r="L152" s="3"/>
      <c r="M152" s="3"/>
    </row>
    <row r="153" spans="1:13" ht="12.75">
      <c r="A153" s="3"/>
      <c r="B153" s="3"/>
      <c r="C153" s="3"/>
      <c r="D153" s="3"/>
      <c r="E153" s="3"/>
      <c r="F153" s="3"/>
      <c r="G153" s="3"/>
      <c r="H153" s="3"/>
      <c r="I153" s="3"/>
      <c r="J153" s="3"/>
      <c r="K153" s="3"/>
      <c r="L153" s="3"/>
      <c r="M153" s="3"/>
    </row>
    <row r="154" spans="1:13" ht="12.75">
      <c r="A154" s="3"/>
      <c r="B154" s="3"/>
      <c r="C154" s="3"/>
      <c r="D154" s="3"/>
      <c r="E154" s="3"/>
      <c r="F154" s="3"/>
      <c r="G154" s="3"/>
      <c r="H154" s="3"/>
      <c r="I154" s="3"/>
      <c r="J154" s="3"/>
      <c r="K154" s="3"/>
      <c r="L154" s="3"/>
      <c r="M154" s="3"/>
    </row>
    <row r="155" spans="1:13" ht="12.75">
      <c r="A155" s="3"/>
      <c r="B155" s="3"/>
      <c r="C155" s="3"/>
      <c r="D155" s="3"/>
      <c r="E155" s="3"/>
      <c r="F155" s="3"/>
      <c r="G155" s="3"/>
      <c r="H155" s="3"/>
      <c r="I155" s="3"/>
      <c r="J155" s="3"/>
      <c r="K155" s="3"/>
      <c r="L155" s="3"/>
      <c r="M155" s="3"/>
    </row>
    <row r="156" spans="1:13" ht="12.75">
      <c r="A156" s="3"/>
      <c r="B156" s="3"/>
      <c r="C156" s="3"/>
      <c r="D156" s="3"/>
      <c r="E156" s="3"/>
      <c r="F156" s="3"/>
      <c r="G156" s="3"/>
      <c r="H156" s="3"/>
      <c r="I156" s="3"/>
      <c r="J156" s="3"/>
      <c r="K156" s="3"/>
      <c r="L156" s="3"/>
      <c r="M156" s="3"/>
    </row>
    <row r="157" spans="1:13" ht="12.75">
      <c r="A157" s="3"/>
      <c r="B157" s="3"/>
      <c r="C157" s="3"/>
      <c r="D157" s="3"/>
      <c r="E157" s="3"/>
      <c r="F157" s="3"/>
      <c r="G157" s="3"/>
      <c r="H157" s="3"/>
      <c r="I157" s="3"/>
      <c r="J157" s="3"/>
      <c r="K157" s="3"/>
      <c r="L157" s="3"/>
      <c r="M157" s="3"/>
    </row>
    <row r="158" spans="1:13" ht="12.75">
      <c r="A158" s="3"/>
      <c r="B158" s="3"/>
      <c r="C158" s="3"/>
      <c r="D158" s="3"/>
      <c r="E158" s="3"/>
      <c r="F158" s="3"/>
      <c r="G158" s="3"/>
      <c r="H158" s="3"/>
      <c r="I158" s="3"/>
      <c r="J158" s="3"/>
      <c r="K158" s="3"/>
      <c r="L158" s="3"/>
      <c r="M158" s="3"/>
    </row>
    <row r="159" spans="1:13" ht="12.75">
      <c r="A159" s="3"/>
      <c r="B159" s="3"/>
      <c r="C159" s="3"/>
      <c r="D159" s="3"/>
      <c r="E159" s="3"/>
      <c r="F159" s="3"/>
      <c r="G159" s="3"/>
      <c r="H159" s="3"/>
      <c r="I159" s="3"/>
      <c r="J159" s="3"/>
      <c r="K159" s="3"/>
      <c r="L159" s="3"/>
      <c r="M159" s="3"/>
    </row>
    <row r="160" spans="1:13" ht="12.75">
      <c r="A160" s="3"/>
      <c r="B160" s="3"/>
      <c r="C160" s="3"/>
      <c r="D160" s="3"/>
      <c r="E160" s="3"/>
      <c r="F160" s="3"/>
      <c r="G160" s="3"/>
      <c r="H160" s="3"/>
      <c r="I160" s="3"/>
      <c r="J160" s="3"/>
      <c r="K160" s="3"/>
      <c r="L160" s="3"/>
      <c r="M160" s="3"/>
    </row>
    <row r="161" spans="1:13" ht="12.75">
      <c r="A161" s="3"/>
      <c r="B161" s="3"/>
      <c r="C161" s="3"/>
      <c r="D161" s="3"/>
      <c r="E161" s="3"/>
      <c r="F161" s="3"/>
      <c r="G161" s="3"/>
      <c r="H161" s="3"/>
      <c r="I161" s="3"/>
      <c r="J161" s="3"/>
      <c r="K161" s="3"/>
      <c r="L161" s="3"/>
      <c r="M161" s="3"/>
    </row>
    <row r="162" spans="1:13" ht="12.75">
      <c r="A162" s="3"/>
      <c r="B162" s="3"/>
      <c r="C162" s="3"/>
      <c r="D162" s="3"/>
      <c r="E162" s="3"/>
      <c r="F162" s="3"/>
      <c r="G162" s="3"/>
      <c r="H162" s="3"/>
      <c r="I162" s="3"/>
      <c r="J162" s="3"/>
      <c r="K162" s="3"/>
      <c r="L162" s="3"/>
      <c r="M162" s="3"/>
    </row>
    <row r="163" spans="1:13" ht="12.75">
      <c r="A163" s="3"/>
      <c r="B163" s="3"/>
      <c r="C163" s="3"/>
      <c r="D163" s="3"/>
      <c r="E163" s="3"/>
      <c r="F163" s="3"/>
      <c r="G163" s="3"/>
      <c r="H163" s="3"/>
      <c r="I163" s="3"/>
      <c r="J163" s="3"/>
      <c r="K163" s="3"/>
      <c r="L163" s="3"/>
      <c r="M163" s="3"/>
    </row>
    <row r="164" spans="1:13" ht="12.75">
      <c r="A164" s="3"/>
      <c r="B164" s="3"/>
      <c r="C164" s="3"/>
      <c r="D164" s="3"/>
      <c r="E164" s="3"/>
      <c r="F164" s="3"/>
      <c r="G164" s="3"/>
      <c r="H164" s="3"/>
      <c r="I164" s="3"/>
      <c r="J164" s="3"/>
      <c r="K164" s="3"/>
      <c r="L164" s="3"/>
      <c r="M164" s="3"/>
    </row>
    <row r="165" spans="1:13" ht="12.75">
      <c r="A165" s="3"/>
      <c r="B165" s="3"/>
      <c r="C165" s="3"/>
      <c r="D165" s="3"/>
      <c r="E165" s="3"/>
      <c r="F165" s="3"/>
      <c r="G165" s="3"/>
      <c r="H165" s="3"/>
      <c r="I165" s="3"/>
      <c r="J165" s="3"/>
      <c r="K165" s="3"/>
      <c r="L165" s="3"/>
      <c r="M165" s="3"/>
    </row>
    <row r="166" spans="1:13" ht="12.75">
      <c r="A166" s="3"/>
      <c r="B166" s="3"/>
      <c r="C166" s="3"/>
      <c r="D166" s="3"/>
      <c r="E166" s="3"/>
      <c r="F166" s="3"/>
      <c r="G166" s="3"/>
      <c r="H166" s="3"/>
      <c r="I166" s="3"/>
      <c r="J166" s="3"/>
      <c r="K166" s="3"/>
      <c r="L166" s="3"/>
      <c r="M166" s="3"/>
    </row>
    <row r="167" spans="1:13" ht="12.75">
      <c r="A167" s="3"/>
      <c r="B167" s="3"/>
      <c r="C167" s="3"/>
      <c r="D167" s="3"/>
      <c r="E167" s="3"/>
      <c r="F167" s="3"/>
      <c r="G167" s="3"/>
      <c r="H167" s="3"/>
      <c r="I167" s="3"/>
      <c r="J167" s="3"/>
      <c r="K167" s="3"/>
      <c r="L167" s="3"/>
      <c r="M167" s="3"/>
    </row>
    <row r="168" spans="1:13" ht="12.75">
      <c r="A168" s="3"/>
      <c r="B168" s="3"/>
      <c r="C168" s="3"/>
      <c r="D168" s="3"/>
      <c r="E168" s="3"/>
      <c r="F168" s="3"/>
      <c r="G168" s="3"/>
      <c r="H168" s="3"/>
      <c r="I168" s="3"/>
      <c r="J168" s="3"/>
      <c r="K168" s="3"/>
      <c r="L168" s="3"/>
      <c r="M168" s="3"/>
    </row>
    <row r="169" spans="1:13" ht="12.75">
      <c r="A169" s="3"/>
      <c r="B169" s="3"/>
      <c r="C169" s="3"/>
      <c r="D169" s="3"/>
      <c r="E169" s="3"/>
      <c r="F169" s="3"/>
      <c r="G169" s="3"/>
      <c r="H169" s="3"/>
      <c r="I169" s="3"/>
      <c r="J169" s="3"/>
      <c r="K169" s="3"/>
      <c r="L169" s="3"/>
      <c r="M169" s="3"/>
    </row>
    <row r="170" spans="1:13" ht="12.75">
      <c r="A170" s="3"/>
      <c r="B170" s="3"/>
      <c r="C170" s="3"/>
      <c r="D170" s="3"/>
      <c r="E170" s="3"/>
      <c r="F170" s="3"/>
      <c r="G170" s="3"/>
      <c r="H170" s="3"/>
      <c r="I170" s="3"/>
      <c r="J170" s="3"/>
      <c r="K170" s="3"/>
      <c r="L170" s="3"/>
      <c r="M170" s="3"/>
    </row>
    <row r="171" spans="1:13" ht="12.75">
      <c r="A171" s="3"/>
      <c r="B171" s="3"/>
      <c r="C171" s="3"/>
      <c r="D171" s="3"/>
      <c r="E171" s="3"/>
      <c r="F171" s="3"/>
      <c r="G171" s="3"/>
      <c r="H171" s="3"/>
      <c r="I171" s="3"/>
      <c r="J171" s="3"/>
      <c r="K171" s="3"/>
      <c r="L171" s="3"/>
      <c r="M171" s="3"/>
    </row>
    <row r="172" spans="1:13" ht="12.75">
      <c r="A172" s="3"/>
      <c r="B172" s="3"/>
      <c r="C172" s="3"/>
      <c r="D172" s="3"/>
      <c r="E172" s="3"/>
      <c r="F172" s="3"/>
      <c r="G172" s="3"/>
      <c r="H172" s="3"/>
      <c r="I172" s="3"/>
      <c r="J172" s="3"/>
      <c r="K172" s="3"/>
      <c r="L172" s="3"/>
      <c r="M172" s="3"/>
    </row>
    <row r="173" spans="1:13" ht="12.75">
      <c r="A173" s="3"/>
      <c r="B173" s="3"/>
      <c r="C173" s="3"/>
      <c r="D173" s="3"/>
      <c r="E173" s="3"/>
      <c r="F173" s="3"/>
      <c r="G173" s="3"/>
      <c r="H173" s="3"/>
      <c r="I173" s="3"/>
      <c r="J173" s="3"/>
      <c r="K173" s="3"/>
      <c r="L173" s="3"/>
      <c r="M173" s="3"/>
    </row>
    <row r="174" spans="1:13" ht="12.75">
      <c r="A174" s="3"/>
      <c r="B174" s="3"/>
      <c r="C174" s="3"/>
      <c r="D174" s="3"/>
      <c r="E174" s="3"/>
      <c r="F174" s="3"/>
      <c r="G174" s="3"/>
      <c r="H174" s="3"/>
      <c r="I174" s="3"/>
      <c r="J174" s="3"/>
      <c r="K174" s="3"/>
      <c r="L174" s="3"/>
      <c r="M174" s="3"/>
    </row>
    <row r="175" spans="1:13" ht="12.75">
      <c r="A175" s="3"/>
      <c r="B175" s="3"/>
      <c r="C175" s="3"/>
      <c r="D175" s="3"/>
      <c r="E175" s="3"/>
      <c r="F175" s="3"/>
      <c r="G175" s="3"/>
      <c r="H175" s="3"/>
      <c r="I175" s="3"/>
      <c r="J175" s="3"/>
      <c r="K175" s="3"/>
      <c r="L175" s="3"/>
      <c r="M175" s="3"/>
    </row>
    <row r="176" spans="1:13" ht="12.75">
      <c r="A176" s="3"/>
      <c r="B176" s="3"/>
      <c r="C176" s="3"/>
      <c r="D176" s="3"/>
      <c r="E176" s="3"/>
      <c r="F176" s="3"/>
      <c r="G176" s="3"/>
      <c r="H176" s="3"/>
      <c r="I176" s="3"/>
      <c r="J176" s="3"/>
      <c r="K176" s="3"/>
      <c r="L176" s="3"/>
      <c r="M176" s="3"/>
    </row>
    <row r="177" spans="1:13" ht="12.75">
      <c r="A177" s="3"/>
      <c r="B177" s="3"/>
      <c r="C177" s="3"/>
      <c r="D177" s="3"/>
      <c r="E177" s="3"/>
      <c r="F177" s="3"/>
      <c r="G177" s="3"/>
      <c r="H177" s="3"/>
      <c r="I177" s="3"/>
      <c r="J177" s="3"/>
      <c r="K177" s="3"/>
      <c r="L177" s="3"/>
      <c r="M177" s="3"/>
    </row>
    <row r="178" spans="1:13" ht="12.75">
      <c r="A178" s="3"/>
      <c r="B178" s="3"/>
      <c r="C178" s="3"/>
      <c r="D178" s="3"/>
      <c r="E178" s="3"/>
      <c r="F178" s="3"/>
      <c r="G178" s="3"/>
      <c r="H178" s="3"/>
      <c r="I178" s="3"/>
      <c r="J178" s="3"/>
      <c r="K178" s="3"/>
      <c r="L178" s="3"/>
      <c r="M178" s="3"/>
    </row>
    <row r="179" spans="1:13" ht="12.75">
      <c r="A179" s="3"/>
      <c r="B179" s="3"/>
      <c r="C179" s="3"/>
      <c r="D179" s="3"/>
      <c r="E179" s="3"/>
      <c r="F179" s="3"/>
      <c r="G179" s="3"/>
      <c r="H179" s="3"/>
      <c r="I179" s="3"/>
      <c r="J179" s="3"/>
      <c r="K179" s="3"/>
      <c r="L179" s="3"/>
      <c r="M179" s="3"/>
    </row>
    <row r="180" spans="1:13" ht="12.75">
      <c r="A180" s="3"/>
      <c r="B180" s="3"/>
      <c r="C180" s="3"/>
      <c r="D180" s="3"/>
      <c r="E180" s="3"/>
      <c r="F180" s="3"/>
      <c r="G180" s="3"/>
      <c r="H180" s="3"/>
      <c r="I180" s="3"/>
      <c r="J180" s="3"/>
      <c r="K180" s="3"/>
      <c r="L180" s="3"/>
      <c r="M180" s="3"/>
    </row>
    <row r="181" spans="1:13" ht="12.75">
      <c r="A181" s="3"/>
      <c r="B181" s="3"/>
      <c r="C181" s="3"/>
      <c r="D181" s="3"/>
      <c r="E181" s="3"/>
      <c r="F181" s="3"/>
      <c r="G181" s="3"/>
      <c r="H181" s="3"/>
      <c r="I181" s="3"/>
      <c r="J181" s="3"/>
      <c r="K181" s="3"/>
      <c r="L181" s="3"/>
      <c r="M181" s="3"/>
    </row>
    <row r="182" spans="1:13" ht="12.75">
      <c r="A182" s="3"/>
      <c r="B182" s="3"/>
      <c r="C182" s="3"/>
      <c r="D182" s="3"/>
      <c r="E182" s="3"/>
      <c r="F182" s="3"/>
      <c r="G182" s="3"/>
      <c r="H182" s="3"/>
      <c r="I182" s="3"/>
      <c r="J182" s="3"/>
      <c r="K182" s="3"/>
      <c r="L182" s="3"/>
      <c r="M182" s="3"/>
    </row>
    <row r="183" spans="1:13" ht="12.75">
      <c r="A183" s="3"/>
      <c r="B183" s="3"/>
      <c r="C183" s="3"/>
      <c r="D183" s="3"/>
      <c r="E183" s="3"/>
      <c r="F183" s="3"/>
      <c r="G183" s="3"/>
      <c r="H183" s="3"/>
      <c r="I183" s="3"/>
      <c r="J183" s="3"/>
      <c r="K183" s="3"/>
      <c r="L183" s="3"/>
      <c r="M183" s="3"/>
    </row>
    <row r="184" spans="1:13" ht="12.75">
      <c r="A184" s="3"/>
      <c r="B184" s="3"/>
      <c r="C184" s="3"/>
      <c r="D184" s="3"/>
      <c r="E184" s="3"/>
      <c r="F184" s="3"/>
      <c r="G184" s="3"/>
      <c r="H184" s="3"/>
      <c r="I184" s="3"/>
      <c r="J184" s="3"/>
      <c r="K184" s="3"/>
      <c r="L184" s="3"/>
      <c r="M184" s="3"/>
    </row>
    <row r="185" spans="1:13" ht="12.75">
      <c r="A185" s="3"/>
      <c r="B185" s="3"/>
      <c r="C185" s="3"/>
      <c r="D185" s="3"/>
      <c r="E185" s="3"/>
      <c r="F185" s="3"/>
      <c r="G185" s="3"/>
      <c r="H185" s="3"/>
      <c r="I185" s="3"/>
      <c r="J185" s="3"/>
      <c r="K185" s="3"/>
      <c r="L185" s="3"/>
      <c r="M185" s="3"/>
    </row>
    <row r="186" spans="1:13" ht="12.75">
      <c r="A186" s="3"/>
      <c r="B186" s="3"/>
      <c r="C186" s="3"/>
      <c r="D186" s="3"/>
      <c r="E186" s="3"/>
      <c r="F186" s="3"/>
      <c r="G186" s="3"/>
      <c r="H186" s="3"/>
      <c r="I186" s="3"/>
      <c r="J186" s="3"/>
      <c r="K186" s="3"/>
      <c r="L186" s="3"/>
      <c r="M186" s="3"/>
    </row>
    <row r="187" spans="1:13" ht="12.75">
      <c r="A187" s="3"/>
      <c r="B187" s="3"/>
      <c r="C187" s="3"/>
      <c r="D187" s="3"/>
      <c r="E187" s="3"/>
      <c r="F187" s="3"/>
      <c r="G187" s="3"/>
      <c r="H187" s="3"/>
      <c r="I187" s="3"/>
      <c r="J187" s="3"/>
      <c r="K187" s="3"/>
      <c r="L187" s="3"/>
      <c r="M187" s="3"/>
    </row>
    <row r="188" spans="1:13" ht="12.75">
      <c r="A188" s="3"/>
      <c r="B188" s="3"/>
      <c r="C188" s="3"/>
      <c r="D188" s="3"/>
      <c r="E188" s="3"/>
      <c r="F188" s="3"/>
      <c r="G188" s="3"/>
      <c r="H188" s="3"/>
      <c r="I188" s="3"/>
      <c r="J188" s="3"/>
      <c r="K188" s="3"/>
      <c r="L188" s="3"/>
      <c r="M188" s="3"/>
    </row>
  </sheetData>
  <sheetProtection password="94A5" sheet="1" objects="1" scenarios="1"/>
  <mergeCells count="77">
    <mergeCell ref="A109:P109"/>
    <mergeCell ref="A110:P110"/>
    <mergeCell ref="A112:P112"/>
    <mergeCell ref="A113:P113"/>
    <mergeCell ref="A103:P103"/>
    <mergeCell ref="A104:P104"/>
    <mergeCell ref="A107:P107"/>
    <mergeCell ref="A108:P108"/>
    <mergeCell ref="A105:P105"/>
    <mergeCell ref="A106:P106"/>
    <mergeCell ref="A120:P120"/>
    <mergeCell ref="A116:P116"/>
    <mergeCell ref="A111:P111"/>
    <mergeCell ref="A117:P117"/>
    <mergeCell ref="A118:P118"/>
    <mergeCell ref="A119:P119"/>
    <mergeCell ref="A114:P114"/>
    <mergeCell ref="A115:P115"/>
    <mergeCell ref="A89:P89"/>
    <mergeCell ref="A90:P90"/>
    <mergeCell ref="A101:P101"/>
    <mergeCell ref="A102:P102"/>
    <mergeCell ref="A95:P95"/>
    <mergeCell ref="A96:P96"/>
    <mergeCell ref="A97:P97"/>
    <mergeCell ref="A98:P98"/>
    <mergeCell ref="A85:P85"/>
    <mergeCell ref="A86:P86"/>
    <mergeCell ref="A87:P87"/>
    <mergeCell ref="A88:P88"/>
    <mergeCell ref="A99:P99"/>
    <mergeCell ref="A100:P100"/>
    <mergeCell ref="A93:P93"/>
    <mergeCell ref="A94:P94"/>
    <mergeCell ref="A91:P91"/>
    <mergeCell ref="A92:P92"/>
    <mergeCell ref="A77:P77"/>
    <mergeCell ref="A78:P78"/>
    <mergeCell ref="A79:P79"/>
    <mergeCell ref="A80:P80"/>
    <mergeCell ref="A83:P83"/>
    <mergeCell ref="A84:P84"/>
    <mergeCell ref="A67:P67"/>
    <mergeCell ref="A68:P68"/>
    <mergeCell ref="A81:P81"/>
    <mergeCell ref="A82:P82"/>
    <mergeCell ref="A71:P71"/>
    <mergeCell ref="A72:P72"/>
    <mergeCell ref="A73:P73"/>
    <mergeCell ref="A74:P74"/>
    <mergeCell ref="A75:P75"/>
    <mergeCell ref="A76:P76"/>
    <mergeCell ref="A69:P69"/>
    <mergeCell ref="A70:P70"/>
    <mergeCell ref="A59:P59"/>
    <mergeCell ref="A60:P60"/>
    <mergeCell ref="A61:P61"/>
    <mergeCell ref="A62:P62"/>
    <mergeCell ref="A63:P63"/>
    <mergeCell ref="A64:P64"/>
    <mergeCell ref="A65:P65"/>
    <mergeCell ref="A66:P66"/>
    <mergeCell ref="J54:K54"/>
    <mergeCell ref="E36:P36"/>
    <mergeCell ref="E30:F30"/>
    <mergeCell ref="G32:H32"/>
    <mergeCell ref="G34:H34"/>
    <mergeCell ref="G30:H30"/>
    <mergeCell ref="B53:P53"/>
    <mergeCell ref="F6:P6"/>
    <mergeCell ref="G48:H48"/>
    <mergeCell ref="F8:P8"/>
    <mergeCell ref="B14:P14"/>
    <mergeCell ref="E37:H37"/>
    <mergeCell ref="M37:P37"/>
    <mergeCell ref="D23:P23"/>
    <mergeCell ref="D25:P25"/>
  </mergeCells>
  <dataValidations count="4">
    <dataValidation type="date" allowBlank="1" showInputMessage="1" showErrorMessage="1" errorTitle="Falsches Datum" sqref="M37:P37">
      <formula1>E37</formula1>
      <formula2>E37+730</formula2>
    </dataValidation>
    <dataValidation type="time" operator="greaterThan" allowBlank="1" showInputMessage="1" showErrorMessage="1" errorTitle="Hier wird eine Uhrzeit verlangt!" error="Geben Sie hier bitte Stunden und Minuten durch einen Doppelpunkt getrennt ein!" sqref="E41:E46 C41:C46 M41:M46 K41:K46">
      <formula1>0</formula1>
    </dataValidation>
    <dataValidation allowBlank="1" showInputMessage="1" showErrorMessage="1" promptTitle="Hier bitte nicht!" prompt="Die Anzahl der Maßnahmenstunden wird automatisch errechnet!" sqref="O41:O46 G41:G46"/>
    <dataValidation allowBlank="1" showInputMessage="1" showErrorMessage="1" promptTitle="Hier bitte nicht!" prompt="Die Anzahl der Maßnahmenstunden für eine Normwoche wird automatisch errechnet!" sqref="G48:H48"/>
  </dataValidations>
  <printOptions/>
  <pageMargins left="0.5905511811023623" right="0.5905511811023623" top="0.4724409448818898" bottom="0.7874015748031497" header="0.35433070866141736" footer="0.5118110236220472"/>
  <pageSetup horizontalDpi="600" verticalDpi="600" orientation="portrait" paperSize="9" r:id="rId4"/>
  <headerFooter alignWithMargins="0">
    <oddFooter>&amp;L&amp;6FORMULAR BM KALKULATION OHNE WETTBEWERB 04.01
&amp;8Seite &amp;P&amp;R&amp;6DVR: 4013345</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Zeitplan"/>
  <dimension ref="A1:GR247"/>
  <sheetViews>
    <sheetView showGridLines="0" showRowColHeaders="0" workbookViewId="0" topLeftCell="A1">
      <pane ySplit="28" topLeftCell="A29" activePane="bottomLeft" state="frozen"/>
      <selection pane="topLeft" activeCell="A1" sqref="A1"/>
      <selection pane="bottomLeft" activeCell="A1" sqref="A1"/>
    </sheetView>
  </sheetViews>
  <sheetFormatPr defaultColWidth="11.421875" defaultRowHeight="12.75"/>
  <cols>
    <col min="1" max="1" width="6.57421875" style="23" customWidth="1"/>
    <col min="2" max="2" width="13.28125" style="23" customWidth="1"/>
    <col min="3" max="3" width="11.8515625" style="23" customWidth="1"/>
    <col min="4" max="8" width="8.421875" style="23" customWidth="1"/>
    <col min="9" max="9" width="8.421875" style="23" hidden="1" customWidth="1"/>
    <col min="10" max="10" width="8.7109375" style="23" hidden="1" customWidth="1"/>
    <col min="11" max="11" width="8.57421875" style="23" hidden="1" customWidth="1"/>
    <col min="12" max="12" width="8.140625" style="23" hidden="1" customWidth="1"/>
    <col min="13" max="13" width="19.7109375" style="23" customWidth="1"/>
    <col min="14" max="15" width="4.140625" style="23" customWidth="1"/>
    <col min="16" max="16" width="6.57421875" style="23" customWidth="1"/>
    <col min="17" max="17" width="4.140625" style="23" customWidth="1"/>
    <col min="18" max="18" width="5.00390625" style="23" hidden="1" customWidth="1"/>
    <col min="19" max="19" width="9.7109375" style="23" hidden="1" customWidth="1"/>
    <col min="20" max="20" width="5.140625" style="23" hidden="1" customWidth="1"/>
    <col min="21" max="21" width="19.8515625" style="23" hidden="1" customWidth="1"/>
    <col min="22" max="22" width="12.8515625" style="23" hidden="1" customWidth="1"/>
    <col min="23" max="23" width="13.57421875" style="12" hidden="1" customWidth="1"/>
    <col min="24" max="24" width="9.28125" style="12" hidden="1" customWidth="1"/>
    <col min="25" max="25" width="13.421875" style="12" customWidth="1"/>
    <col min="26" max="26" width="3.421875" style="12" customWidth="1"/>
    <col min="27" max="27" width="19.8515625" style="12" customWidth="1"/>
    <col min="28" max="199" width="11.421875" style="12" customWidth="1"/>
    <col min="201" max="16384" width="11.421875" style="12" customWidth="1"/>
  </cols>
  <sheetData>
    <row r="1" spans="1:22" ht="15.75" customHeight="1" hidden="1">
      <c r="A1" s="271"/>
      <c r="B1" s="271"/>
      <c r="C1" s="271"/>
      <c r="D1" s="271"/>
      <c r="E1" s="271"/>
      <c r="F1" s="271"/>
      <c r="G1" s="271"/>
      <c r="H1" s="271"/>
      <c r="I1" s="271"/>
      <c r="J1" s="271"/>
      <c r="K1" s="271"/>
      <c r="L1" s="271"/>
      <c r="M1" s="271"/>
      <c r="N1" s="271"/>
      <c r="O1" s="271"/>
      <c r="P1" s="271"/>
      <c r="Q1" s="271"/>
      <c r="R1" s="271"/>
      <c r="S1" s="271"/>
      <c r="T1" s="271"/>
      <c r="U1" s="271"/>
      <c r="V1" s="271"/>
    </row>
    <row r="2" spans="1:22" ht="12.75" customHeight="1" hidden="1">
      <c r="A2" s="271"/>
      <c r="B2" s="271"/>
      <c r="C2" s="271"/>
      <c r="D2" s="271"/>
      <c r="E2" s="271"/>
      <c r="F2" s="271"/>
      <c r="G2" s="271"/>
      <c r="H2" s="271"/>
      <c r="I2" s="271"/>
      <c r="J2" s="271"/>
      <c r="K2" s="271"/>
      <c r="L2" s="271"/>
      <c r="M2" s="271"/>
      <c r="N2" s="271"/>
      <c r="O2" s="271"/>
      <c r="P2" s="271"/>
      <c r="Q2" s="271"/>
      <c r="R2" s="271"/>
      <c r="S2" s="271"/>
      <c r="T2" s="271"/>
      <c r="U2" s="271"/>
      <c r="V2" s="271"/>
    </row>
    <row r="3" spans="1:22" ht="12.75" customHeight="1" hidden="1">
      <c r="A3" s="271"/>
      <c r="B3" s="271"/>
      <c r="C3" s="271"/>
      <c r="D3" s="271"/>
      <c r="E3" s="271"/>
      <c r="F3" s="271"/>
      <c r="G3" s="271"/>
      <c r="H3" s="271"/>
      <c r="I3" s="271"/>
      <c r="J3" s="271"/>
      <c r="K3" s="271"/>
      <c r="L3" s="271"/>
      <c r="M3" s="271"/>
      <c r="N3" s="271"/>
      <c r="O3" s="271"/>
      <c r="P3" s="271"/>
      <c r="Q3" s="271"/>
      <c r="R3" s="271"/>
      <c r="S3" s="271"/>
      <c r="T3" s="271"/>
      <c r="U3" s="271"/>
      <c r="V3" s="271"/>
    </row>
    <row r="4" spans="1:22" ht="12.75" customHeight="1" hidden="1">
      <c r="A4" s="271"/>
      <c r="B4" s="271"/>
      <c r="C4" s="271"/>
      <c r="D4" s="271"/>
      <c r="E4" s="271"/>
      <c r="F4" s="271"/>
      <c r="G4" s="271"/>
      <c r="H4" s="271"/>
      <c r="I4" s="271"/>
      <c r="J4" s="271"/>
      <c r="K4" s="271"/>
      <c r="L4" s="271"/>
      <c r="M4" s="271"/>
      <c r="N4" s="271"/>
      <c r="O4" s="271"/>
      <c r="P4" s="271"/>
      <c r="Q4" s="271"/>
      <c r="R4" s="271"/>
      <c r="S4" s="271"/>
      <c r="T4" s="271"/>
      <c r="U4" s="271"/>
      <c r="V4" s="271"/>
    </row>
    <row r="5" spans="1:22" ht="12.75" customHeight="1" hidden="1">
      <c r="A5" s="271"/>
      <c r="B5" s="271"/>
      <c r="C5" s="99" t="s">
        <v>333</v>
      </c>
      <c r="D5" s="716">
        <f>IF(Bewerber=0,"",Bewerber)</f>
      </c>
      <c r="E5" s="717"/>
      <c r="F5" s="718"/>
      <c r="G5" s="718"/>
      <c r="H5" s="718"/>
      <c r="I5" s="718"/>
      <c r="J5" s="718"/>
      <c r="K5" s="718"/>
      <c r="L5" s="718"/>
      <c r="M5" s="719"/>
      <c r="N5" s="271"/>
      <c r="O5" s="271"/>
      <c r="P5" s="271"/>
      <c r="Q5" s="271"/>
      <c r="R5" s="271"/>
      <c r="S5" s="271"/>
      <c r="T5" s="271"/>
      <c r="U5" s="271"/>
      <c r="V5" s="271"/>
    </row>
    <row r="6" spans="1:22" ht="5.25" customHeight="1" hidden="1">
      <c r="A6" s="271"/>
      <c r="B6" s="271"/>
      <c r="C6" s="14"/>
      <c r="D6" s="14"/>
      <c r="E6" s="15"/>
      <c r="F6" s="15"/>
      <c r="G6" s="15"/>
      <c r="H6" s="15"/>
      <c r="I6" s="271"/>
      <c r="J6" s="15"/>
      <c r="K6" s="15"/>
      <c r="L6" s="15"/>
      <c r="M6" s="15"/>
      <c r="N6" s="271"/>
      <c r="O6" s="271"/>
      <c r="P6" s="271"/>
      <c r="Q6" s="271"/>
      <c r="R6" s="271"/>
      <c r="S6" s="271"/>
      <c r="T6" s="271"/>
      <c r="U6" s="271"/>
      <c r="V6" s="271"/>
    </row>
    <row r="7" spans="1:22" ht="12.75" customHeight="1" hidden="1">
      <c r="A7" s="271"/>
      <c r="B7" s="271"/>
      <c r="C7" s="99" t="s">
        <v>336</v>
      </c>
      <c r="D7" s="720">
        <f>IF(Massnahme=0,"",Massnahme)</f>
      </c>
      <c r="E7" s="721"/>
      <c r="F7" s="721"/>
      <c r="G7" s="721"/>
      <c r="H7" s="721"/>
      <c r="I7" s="721"/>
      <c r="J7" s="721"/>
      <c r="K7" s="721"/>
      <c r="L7" s="721"/>
      <c r="M7" s="722"/>
      <c r="N7" s="271"/>
      <c r="O7" s="271"/>
      <c r="P7" s="271"/>
      <c r="Q7" s="271"/>
      <c r="R7" s="271"/>
      <c r="S7" s="271"/>
      <c r="T7" s="271"/>
      <c r="U7" s="271"/>
      <c r="V7" s="271"/>
    </row>
    <row r="8" spans="1:200" s="346" customFormat="1" ht="27.75" customHeight="1">
      <c r="A8" s="345"/>
      <c r="B8" s="345"/>
      <c r="C8" s="345"/>
      <c r="D8" s="345"/>
      <c r="E8" s="345"/>
      <c r="F8" s="345"/>
      <c r="G8" s="345"/>
      <c r="H8" s="345"/>
      <c r="I8" s="345"/>
      <c r="J8" s="345"/>
      <c r="K8" s="345"/>
      <c r="L8" s="345"/>
      <c r="M8" s="345"/>
      <c r="N8" s="345"/>
      <c r="O8" s="345"/>
      <c r="P8" s="345"/>
      <c r="Q8" s="345"/>
      <c r="R8" s="345"/>
      <c r="S8" s="345"/>
      <c r="T8" s="345"/>
      <c r="U8" s="345"/>
      <c r="V8" s="345"/>
      <c r="GR8" s="240"/>
    </row>
    <row r="9" spans="1:22" ht="12.75" hidden="1">
      <c r="A9" s="271"/>
      <c r="B9" s="271"/>
      <c r="C9" s="271"/>
      <c r="D9" s="271"/>
      <c r="E9" s="271"/>
      <c r="F9" s="271"/>
      <c r="G9" s="271"/>
      <c r="H9" s="271"/>
      <c r="I9" s="271"/>
      <c r="J9" s="271"/>
      <c r="K9" s="271"/>
      <c r="L9" s="271"/>
      <c r="M9" s="271"/>
      <c r="N9" s="271"/>
      <c r="O9" s="271"/>
      <c r="P9" s="271"/>
      <c r="Q9" s="271"/>
      <c r="R9" s="271"/>
      <c r="S9" s="271"/>
      <c r="T9" s="271"/>
      <c r="U9" s="271"/>
      <c r="V9" s="271"/>
    </row>
    <row r="10" spans="1:22" ht="19.5" customHeight="1" hidden="1">
      <c r="A10" s="271"/>
      <c r="B10" s="271"/>
      <c r="C10" s="271"/>
      <c r="D10" s="271"/>
      <c r="E10" s="271"/>
      <c r="F10" s="271"/>
      <c r="G10" s="271"/>
      <c r="H10" s="271"/>
      <c r="I10" s="271"/>
      <c r="J10" s="271"/>
      <c r="K10" s="271"/>
      <c r="L10" s="271"/>
      <c r="M10" s="271"/>
      <c r="N10" s="271"/>
      <c r="O10" s="271"/>
      <c r="P10" s="271"/>
      <c r="Q10" s="271"/>
      <c r="R10" s="271"/>
      <c r="S10" s="271"/>
      <c r="T10" s="271"/>
      <c r="U10" s="271"/>
      <c r="V10" s="271"/>
    </row>
    <row r="11" ht="7.5" customHeight="1" hidden="1"/>
    <row r="12" ht="7.5" customHeight="1" hidden="1"/>
    <row r="13" ht="12" customHeight="1" hidden="1"/>
    <row r="14" ht="10.5" customHeight="1" hidden="1"/>
    <row r="15" ht="3.75" customHeight="1" hidden="1"/>
    <row r="16" ht="10.5" customHeight="1" hidden="1"/>
    <row r="17" spans="1:200" s="272" customFormat="1" ht="26.25" customHeight="1" hidden="1">
      <c r="A17" s="271"/>
      <c r="B17" s="271"/>
      <c r="C17" s="271"/>
      <c r="D17" s="271"/>
      <c r="E17" s="271"/>
      <c r="F17" s="271"/>
      <c r="G17" s="271"/>
      <c r="H17" s="271"/>
      <c r="I17" s="271"/>
      <c r="J17" s="271"/>
      <c r="K17" s="271"/>
      <c r="L17" s="271"/>
      <c r="M17" s="271"/>
      <c r="N17" s="271"/>
      <c r="O17" s="271"/>
      <c r="P17" s="271"/>
      <c r="Q17" s="271"/>
      <c r="R17" s="271"/>
      <c r="S17" s="271"/>
      <c r="T17" s="271"/>
      <c r="U17" s="271"/>
      <c r="V17" s="271"/>
      <c r="GR17" s="273"/>
    </row>
    <row r="18" ht="12.75" customHeight="1" hidden="1"/>
    <row r="19" ht="12.75" customHeight="1" hidden="1"/>
    <row r="20" spans="1:22" ht="12.75" customHeight="1" hidden="1">
      <c r="A20" s="262"/>
      <c r="B20" s="262"/>
      <c r="C20" s="262"/>
      <c r="D20" s="262"/>
      <c r="E20" s="262"/>
      <c r="F20" s="262"/>
      <c r="G20" s="262"/>
      <c r="H20" s="262"/>
      <c r="I20" s="262"/>
      <c r="J20" s="262"/>
      <c r="K20" s="262"/>
      <c r="L20" s="262"/>
      <c r="M20" s="262"/>
      <c r="N20" s="262"/>
      <c r="O20" s="262"/>
      <c r="P20" s="262"/>
      <c r="Q20" s="262"/>
      <c r="R20" s="262"/>
      <c r="S20" s="262"/>
      <c r="T20" s="262"/>
      <c r="U20" s="262"/>
      <c r="V20" s="262"/>
    </row>
    <row r="21" spans="1:22" ht="12.75" customHeight="1" hidden="1">
      <c r="A21" s="262"/>
      <c r="B21" s="263"/>
      <c r="C21" s="262"/>
      <c r="D21" s="262"/>
      <c r="E21" s="262"/>
      <c r="F21" s="263" t="s">
        <v>446</v>
      </c>
      <c r="G21" s="264"/>
      <c r="H21" s="262"/>
      <c r="I21" s="262"/>
      <c r="J21" s="262"/>
      <c r="K21" s="262"/>
      <c r="L21" s="262"/>
      <c r="M21" s="262"/>
      <c r="N21" s="262"/>
      <c r="O21" s="262"/>
      <c r="P21" s="262"/>
      <c r="Q21" s="262"/>
      <c r="R21" s="262"/>
      <c r="S21" s="262"/>
      <c r="T21" s="262"/>
      <c r="U21" s="262"/>
      <c r="V21" s="262"/>
    </row>
    <row r="22" spans="1:22" ht="12.75" customHeight="1" hidden="1">
      <c r="A22" s="262"/>
      <c r="B22" s="263"/>
      <c r="C22" s="262"/>
      <c r="D22" s="262"/>
      <c r="E22" s="262"/>
      <c r="F22" s="263" t="s">
        <v>447</v>
      </c>
      <c r="G22" s="264"/>
      <c r="H22" s="262"/>
      <c r="I22" s="262"/>
      <c r="J22" s="262"/>
      <c r="K22" s="262"/>
      <c r="L22" s="262"/>
      <c r="M22" s="262"/>
      <c r="N22" s="262"/>
      <c r="O22" s="262"/>
      <c r="P22" s="262"/>
      <c r="Q22" s="262"/>
      <c r="R22" s="262"/>
      <c r="S22" s="262"/>
      <c r="T22" s="262"/>
      <c r="U22" s="262"/>
      <c r="V22" s="262"/>
    </row>
    <row r="23" spans="1:22" ht="12.75" customHeight="1" hidden="1">
      <c r="A23" s="262"/>
      <c r="B23" s="263"/>
      <c r="C23" s="262"/>
      <c r="D23" s="262"/>
      <c r="E23" s="262"/>
      <c r="F23" s="263" t="s">
        <v>448</v>
      </c>
      <c r="G23" s="264">
        <f>7-WEEKDAY(G22,2)+G22</f>
        <v>1</v>
      </c>
      <c r="H23" s="262"/>
      <c r="I23" s="262"/>
      <c r="J23" s="262"/>
      <c r="K23" s="262"/>
      <c r="L23" s="262"/>
      <c r="M23" s="262"/>
      <c r="N23" s="262"/>
      <c r="O23" s="262"/>
      <c r="P23" s="262"/>
      <c r="Q23" s="262"/>
      <c r="R23" s="262"/>
      <c r="S23" s="262"/>
      <c r="T23" s="262"/>
      <c r="U23" s="262"/>
      <c r="V23" s="262"/>
    </row>
    <row r="24" spans="1:22" ht="12.75" customHeight="1" hidden="1">
      <c r="A24" s="262"/>
      <c r="B24" s="262"/>
      <c r="C24" s="262"/>
      <c r="D24" s="262"/>
      <c r="E24" s="262"/>
      <c r="F24" s="263" t="s">
        <v>449</v>
      </c>
      <c r="G24" s="262" t="s">
        <v>450</v>
      </c>
      <c r="H24" s="262"/>
      <c r="I24" s="262"/>
      <c r="J24" s="262"/>
      <c r="K24" s="262"/>
      <c r="L24" s="262"/>
      <c r="M24" s="262"/>
      <c r="N24" s="262"/>
      <c r="O24" s="262"/>
      <c r="P24" s="262"/>
      <c r="Q24" s="262"/>
      <c r="R24" s="262"/>
      <c r="S24" s="262"/>
      <c r="T24" s="262"/>
      <c r="U24" s="262"/>
      <c r="V24" s="262"/>
    </row>
    <row r="25" spans="1:22" ht="12.75" customHeight="1" hidden="1">
      <c r="A25" s="262"/>
      <c r="B25" s="262"/>
      <c r="C25" s="262"/>
      <c r="D25" s="262"/>
      <c r="E25" s="262"/>
      <c r="F25" s="262"/>
      <c r="G25" s="262"/>
      <c r="H25" s="262"/>
      <c r="I25" s="262"/>
      <c r="J25" s="262"/>
      <c r="K25" s="262"/>
      <c r="L25" s="262"/>
      <c r="M25" s="262"/>
      <c r="N25" s="262"/>
      <c r="O25" s="262"/>
      <c r="P25" s="262"/>
      <c r="Q25" s="262"/>
      <c r="R25" s="262"/>
      <c r="S25" s="262"/>
      <c r="T25" s="262"/>
      <c r="U25" s="262"/>
      <c r="V25" s="262"/>
    </row>
    <row r="26" spans="1:22" ht="12.75" customHeight="1" hidden="1">
      <c r="A26" s="262"/>
      <c r="B26" s="262" t="s">
        <v>451</v>
      </c>
      <c r="C26" s="262" t="s">
        <v>452</v>
      </c>
      <c r="D26" s="262" t="s">
        <v>453</v>
      </c>
      <c r="E26" s="262"/>
      <c r="F26" s="262"/>
      <c r="G26" s="262"/>
      <c r="H26" s="262"/>
      <c r="I26" s="262"/>
      <c r="J26" s="262"/>
      <c r="K26" s="262"/>
      <c r="L26" s="262"/>
      <c r="M26" s="262"/>
      <c r="N26" s="262"/>
      <c r="O26" s="262"/>
      <c r="P26" s="262"/>
      <c r="Q26" s="262"/>
      <c r="R26" s="262"/>
      <c r="S26" s="262"/>
      <c r="T26" s="262"/>
      <c r="U26" s="262"/>
      <c r="V26" s="262"/>
    </row>
    <row r="27" spans="1:22" ht="12.75" customHeight="1" hidden="1">
      <c r="A27" s="262"/>
      <c r="B27" s="262" t="str">
        <f>C37</f>
        <v>nein</v>
      </c>
      <c r="C27" s="262" t="s">
        <v>450</v>
      </c>
      <c r="D27" s="262" t="s">
        <v>450</v>
      </c>
      <c r="E27" s="262"/>
      <c r="F27" s="262"/>
      <c r="G27" s="262"/>
      <c r="H27" s="262"/>
      <c r="I27" s="262"/>
      <c r="J27" s="262"/>
      <c r="K27" s="262"/>
      <c r="L27" s="262"/>
      <c r="M27" s="262"/>
      <c r="N27" s="262"/>
      <c r="O27" s="262"/>
      <c r="P27" s="262"/>
      <c r="Q27" s="262"/>
      <c r="R27" s="262"/>
      <c r="S27" s="262"/>
      <c r="T27" s="262"/>
      <c r="U27" s="262"/>
      <c r="V27" s="262"/>
    </row>
    <row r="28" ht="12.75" customHeight="1" hidden="1"/>
    <row r="29" ht="0.75" customHeight="1"/>
    <row r="30" spans="1:13" ht="12.75" customHeight="1">
      <c r="A30" s="268"/>
      <c r="B30" s="268"/>
      <c r="C30" s="268"/>
      <c r="D30" s="268"/>
      <c r="E30" s="268"/>
      <c r="F30" s="268"/>
      <c r="G30" s="268"/>
      <c r="H30" s="268"/>
      <c r="I30" s="268"/>
      <c r="J30" s="268"/>
      <c r="K30" s="268"/>
      <c r="L30" s="268"/>
      <c r="M30" s="268"/>
    </row>
    <row r="31" spans="1:13" ht="12.75" customHeight="1">
      <c r="A31" s="265" t="s">
        <v>237</v>
      </c>
      <c r="B31" s="268"/>
      <c r="C31" s="268"/>
      <c r="D31" s="268"/>
      <c r="E31" s="268"/>
      <c r="F31" s="268"/>
      <c r="G31" s="268"/>
      <c r="H31" s="268"/>
      <c r="I31" s="268"/>
      <c r="J31" s="268"/>
      <c r="K31" s="268"/>
      <c r="L31" s="268"/>
      <c r="M31" s="268"/>
    </row>
    <row r="32" spans="1:13" ht="12.75" customHeight="1" hidden="1">
      <c r="A32" s="265"/>
      <c r="B32" s="266"/>
      <c r="C32" s="268"/>
      <c r="D32" s="268"/>
      <c r="E32" s="268"/>
      <c r="F32" s="268"/>
      <c r="G32" s="268"/>
      <c r="H32" s="268"/>
      <c r="I32" s="268"/>
      <c r="J32" s="268"/>
      <c r="K32" s="268"/>
      <c r="L32" s="268"/>
      <c r="M32" s="266"/>
    </row>
    <row r="33" spans="1:13" ht="12.75" customHeight="1" hidden="1">
      <c r="A33" s="270"/>
      <c r="B33" s="270"/>
      <c r="C33" s="270"/>
      <c r="D33" s="270"/>
      <c r="E33" s="270"/>
      <c r="F33" s="270"/>
      <c r="G33" s="270"/>
      <c r="H33" s="270"/>
      <c r="I33" s="270"/>
      <c r="J33" s="270"/>
      <c r="K33" s="270"/>
      <c r="L33" s="270"/>
      <c r="M33" s="270"/>
    </row>
    <row r="34" spans="1:13" ht="12.75" customHeight="1">
      <c r="A34" s="268"/>
      <c r="B34" s="268"/>
      <c r="C34" s="268"/>
      <c r="D34" s="268"/>
      <c r="E34" s="268"/>
      <c r="F34" s="268"/>
      <c r="G34" s="268"/>
      <c r="H34" s="268"/>
      <c r="I34" s="268"/>
      <c r="J34" s="268"/>
      <c r="K34" s="268"/>
      <c r="L34" s="268"/>
      <c r="M34" s="268"/>
    </row>
    <row r="35" spans="1:22" ht="12.75" customHeight="1">
      <c r="A35" s="712" t="s">
        <v>443</v>
      </c>
      <c r="B35" s="713"/>
      <c r="C35" s="252">
        <f>IF(G21&lt;&gt;"",G21,MassnahmeBeginn)</f>
        <v>0</v>
      </c>
      <c r="D35" s="467"/>
      <c r="E35" s="468"/>
      <c r="F35" s="469" t="s">
        <v>444</v>
      </c>
      <c r="G35" s="714">
        <f>IF(MassnahmeEnde&lt;&gt;"",MassnahmeEnde,G22)</f>
        <v>0</v>
      </c>
      <c r="H35" s="715"/>
      <c r="I35" s="470"/>
      <c r="J35" s="471"/>
      <c r="K35" s="270"/>
      <c r="L35" s="270"/>
      <c r="M35" s="472"/>
      <c r="N35" s="69"/>
      <c r="O35" s="69"/>
      <c r="P35" s="69"/>
      <c r="Q35" s="69"/>
      <c r="R35" s="69"/>
      <c r="S35" s="69"/>
      <c r="T35" s="69"/>
      <c r="U35" s="69"/>
      <c r="V35" s="69"/>
    </row>
    <row r="36" spans="1:17" ht="12.75" customHeight="1">
      <c r="A36" s="473"/>
      <c r="B36" s="473"/>
      <c r="C36" s="474">
        <f>C35</f>
        <v>0</v>
      </c>
      <c r="D36" s="475"/>
      <c r="E36" s="268"/>
      <c r="F36" s="473"/>
      <c r="G36" s="709">
        <f>G35</f>
        <v>0</v>
      </c>
      <c r="H36" s="709"/>
      <c r="I36" s="476"/>
      <c r="J36" s="476"/>
      <c r="K36" s="270"/>
      <c r="L36" s="270"/>
      <c r="M36" s="476"/>
      <c r="N36" s="250"/>
      <c r="O36" s="250"/>
      <c r="P36" s="250"/>
      <c r="Q36" s="250"/>
    </row>
    <row r="37" spans="1:17" ht="12.75" customHeight="1">
      <c r="A37" s="477"/>
      <c r="B37" s="478" t="s">
        <v>486</v>
      </c>
      <c r="C37" s="92" t="s">
        <v>450</v>
      </c>
      <c r="D37" s="268"/>
      <c r="E37" s="479"/>
      <c r="F37" s="480" t="s">
        <v>445</v>
      </c>
      <c r="G37" s="710">
        <f>IF(A45="","",MAX(A45:A224))</f>
        <v>1</v>
      </c>
      <c r="H37" s="711"/>
      <c r="I37" s="481"/>
      <c r="J37" s="471"/>
      <c r="K37" s="482"/>
      <c r="L37" s="483"/>
      <c r="M37" s="472"/>
      <c r="N37" s="69"/>
      <c r="O37" s="69"/>
      <c r="P37" s="69"/>
      <c r="Q37" s="69"/>
    </row>
    <row r="38" spans="1:17" ht="12.75" customHeight="1" hidden="1">
      <c r="A38" s="477"/>
      <c r="B38" s="477"/>
      <c r="C38" s="91"/>
      <c r="D38" s="268"/>
      <c r="E38" s="479"/>
      <c r="F38" s="480"/>
      <c r="G38" s="91"/>
      <c r="H38" s="91"/>
      <c r="I38" s="481"/>
      <c r="J38" s="471"/>
      <c r="K38" s="482"/>
      <c r="L38" s="483"/>
      <c r="M38" s="472"/>
      <c r="N38" s="69"/>
      <c r="O38" s="69"/>
      <c r="P38" s="69"/>
      <c r="Q38" s="69"/>
    </row>
    <row r="39" spans="1:17" ht="12.75" customHeight="1" hidden="1">
      <c r="A39" s="484"/>
      <c r="B39" s="485"/>
      <c r="C39" s="91"/>
      <c r="D39" s="268"/>
      <c r="E39" s="479"/>
      <c r="F39" s="480"/>
      <c r="G39" s="91"/>
      <c r="H39" s="91"/>
      <c r="I39" s="481"/>
      <c r="J39" s="471"/>
      <c r="K39" s="482"/>
      <c r="L39" s="483"/>
      <c r="M39" s="472"/>
      <c r="N39" s="69"/>
      <c r="O39" s="69"/>
      <c r="P39" s="69"/>
      <c r="Q39" s="69"/>
    </row>
    <row r="40" spans="1:17" ht="12.75" customHeight="1" hidden="1">
      <c r="A40" s="484"/>
      <c r="B40" s="485"/>
      <c r="C40" s="91"/>
      <c r="D40" s="268"/>
      <c r="E40" s="479"/>
      <c r="F40" s="480"/>
      <c r="G40" s="91"/>
      <c r="H40" s="91"/>
      <c r="I40" s="481"/>
      <c r="J40" s="471"/>
      <c r="K40" s="482"/>
      <c r="L40" s="483"/>
      <c r="M40" s="472"/>
      <c r="N40" s="69"/>
      <c r="O40" s="69"/>
      <c r="P40" s="69"/>
      <c r="Q40" s="69"/>
    </row>
    <row r="41" spans="1:17" ht="12.75" customHeight="1">
      <c r="A41" s="486"/>
      <c r="B41" s="487"/>
      <c r="C41" s="646">
        <f>IF(AND(AuswahlSamstag="nein",WEEKDAY(C35)=7,C35&gt;30000),"Beginn am SA! ","")&amp;IF(AND(AuswahlSamstag="nein",WEEKDAY(G35)=7,G35&gt;30000),"Ende am SA! ","")</f>
      </c>
      <c r="D41" s="488"/>
      <c r="E41" s="489"/>
      <c r="F41" s="481"/>
      <c r="G41" s="490"/>
      <c r="H41" s="491"/>
      <c r="I41" s="481"/>
      <c r="J41" s="491"/>
      <c r="K41" s="491"/>
      <c r="L41" s="349"/>
      <c r="M41" s="492"/>
      <c r="N41" s="22"/>
      <c r="O41" s="22"/>
      <c r="P41" s="22"/>
      <c r="Q41" s="22"/>
    </row>
    <row r="42" spans="1:17" ht="12.75" customHeight="1">
      <c r="A42" s="493"/>
      <c r="B42" s="494"/>
      <c r="C42" s="495"/>
      <c r="D42" s="496"/>
      <c r="E42" s="497"/>
      <c r="F42" s="707" t="s">
        <v>241</v>
      </c>
      <c r="G42" s="707"/>
      <c r="H42" s="708"/>
      <c r="I42" s="253"/>
      <c r="J42" s="253"/>
      <c r="K42" s="254"/>
      <c r="L42" s="255"/>
      <c r="M42" s="502"/>
      <c r="N42" s="22"/>
      <c r="O42" s="22"/>
      <c r="P42" s="22"/>
      <c r="Q42" s="22"/>
    </row>
    <row r="43" spans="1:17" ht="12.75" customHeight="1">
      <c r="A43" s="498"/>
      <c r="B43" s="499"/>
      <c r="C43" s="500" t="s">
        <v>276</v>
      </c>
      <c r="D43" s="501">
        <f ca="1">SUM(INDIRECT("D45:D"&amp;45+Anzahl_Wochen-1))</f>
        <v>0</v>
      </c>
      <c r="E43" s="501">
        <f ca="1">SUM(INDIRECT("E45:E"&amp;45+Anzahl_Wochen-1))</f>
        <v>0</v>
      </c>
      <c r="F43" s="501">
        <f ca="1">SUM(INDIRECT("F45:F"&amp;45+Anzahl_Wochen-1))</f>
        <v>0</v>
      </c>
      <c r="G43" s="501">
        <f ca="1">SUM(INDIRECT("G45:G"&amp;45+Anzahl_Wochen-1))</f>
        <v>0</v>
      </c>
      <c r="H43" s="501">
        <f ca="1">SUM(INDIRECT("H45:H"&amp;45+Anzahl_Wochen-1))</f>
        <v>0</v>
      </c>
      <c r="I43" s="256">
        <f>IF(H43&lt;&gt;$L$35,"–&gt; Achtung: Diese Summe muss mit den Gesamt MSTN ["&amp;L35&amp;"] übereinstimmen!","")</f>
      </c>
      <c r="J43" s="257"/>
      <c r="K43" s="258"/>
      <c r="L43" s="259"/>
      <c r="M43" s="503"/>
      <c r="N43" s="22"/>
      <c r="O43" s="22"/>
      <c r="P43" s="22"/>
      <c r="Q43" s="22"/>
    </row>
    <row r="44" spans="1:29" ht="57.75" customHeight="1">
      <c r="A44" s="231" t="s">
        <v>293</v>
      </c>
      <c r="B44" s="284" t="s">
        <v>238</v>
      </c>
      <c r="C44" s="284" t="s">
        <v>239</v>
      </c>
      <c r="D44" s="285" t="str">
        <f>"unterrichtsfreie"&amp;CHAR(10)&amp;"Tage"&amp;CHAR(10)&amp;IF(AuswahlSamstag="ja","(außer So)","(außer Sa, So)")</f>
        <v>unterrichtsfreie
Tage
(außer Sa, So)</v>
      </c>
      <c r="E44" s="285" t="s">
        <v>294</v>
      </c>
      <c r="F44" s="285" t="s">
        <v>380</v>
      </c>
      <c r="G44" s="285" t="s">
        <v>498</v>
      </c>
      <c r="H44" s="285" t="s">
        <v>381</v>
      </c>
      <c r="I44" s="286"/>
      <c r="J44" s="287"/>
      <c r="K44" s="286"/>
      <c r="L44" s="287"/>
      <c r="M44" s="236" t="s">
        <v>557</v>
      </c>
      <c r="N44" s="260"/>
      <c r="O44" s="261"/>
      <c r="P44" s="261"/>
      <c r="Q44" s="620"/>
      <c r="R44" s="620" t="s">
        <v>556</v>
      </c>
      <c r="S44" s="640" t="s">
        <v>553</v>
      </c>
      <c r="T44" s="640"/>
      <c r="U44" s="641" t="s">
        <v>554</v>
      </c>
      <c r="V44" s="642" t="s">
        <v>442</v>
      </c>
      <c r="W44" s="643" t="s">
        <v>555</v>
      </c>
      <c r="X44" s="601"/>
      <c r="AA44" s="5"/>
      <c r="AB44" s="647"/>
      <c r="AC44" s="5"/>
    </row>
    <row r="45" spans="1:29" ht="12.75" customHeight="1">
      <c r="A45" s="504">
        <f>IF(B45&lt;&gt;"",1,"")</f>
        <v>1</v>
      </c>
      <c r="B45" s="505">
        <f>C35</f>
        <v>0</v>
      </c>
      <c r="C45" s="506">
        <f>MIN(B45+7-WEEKDAY(B45,2),G$35)</f>
        <v>0</v>
      </c>
      <c r="D45" s="507">
        <f>S45</f>
        <v>0</v>
      </c>
      <c r="E45" s="508">
        <f aca="true" t="shared" si="0" ref="E45:E76">MAX(R45-D45,0)</f>
        <v>0</v>
      </c>
      <c r="F45" s="509"/>
      <c r="G45" s="509"/>
      <c r="H45" s="509"/>
      <c r="I45" s="510"/>
      <c r="J45" s="510"/>
      <c r="K45" s="510"/>
      <c r="L45" s="510"/>
      <c r="M45" s="510"/>
      <c r="N45" s="22"/>
      <c r="O45" s="22"/>
      <c r="P45" s="22"/>
      <c r="R45" s="23">
        <f aca="true" t="shared" si="1" ref="R45:R76">C45-B45+IF(WEEKDAY(C45)&lt;&gt;1,1,0)-IF(AND(WEEKDAY(C45,2)&gt;=6,AuswahlSamstag="nein"),1,0)</f>
        <v>0</v>
      </c>
      <c r="S45" s="293">
        <f>SUMPRODUCT((B45&lt;=U$45:U$224)*(C45&gt;=U$45:U$224))</f>
        <v>0</v>
      </c>
      <c r="T45" s="644"/>
      <c r="U45" s="645">
        <f aca="true" t="shared" si="2" ref="U45:U76">IF(AuswahlSamstag="ja",IF(WEEKDAY(V45)=1,"-",V45),IF(OR(WEEKDAY(V45)=1,WEEKDAY(V45)=7),"-",V45))</f>
        <v>39814</v>
      </c>
      <c r="V45" s="645">
        <v>39814</v>
      </c>
      <c r="W45" s="601" t="s">
        <v>454</v>
      </c>
      <c r="X45" s="601">
        <f>YEAR(V45)</f>
        <v>2009</v>
      </c>
      <c r="AA45" s="648"/>
      <c r="AB45" s="5"/>
      <c r="AC45" s="5"/>
    </row>
    <row r="46" spans="1:29" ht="12.75" customHeight="1" hidden="1">
      <c r="A46" s="511">
        <f aca="true" t="shared" si="3" ref="A46:A109">IF(ISERROR(IF(B46&lt;&gt;"",A45+1,0)),"",IF(B46&lt;&gt;"",A45+1,0))</f>
        <v>0</v>
      </c>
      <c r="B46" s="512">
        <f>IF(C45&gt;=G35,"",B45+7-WEEKDAY(C35,2)+1)</f>
      </c>
      <c r="C46" s="506" t="e">
        <f aca="true" t="shared" si="4" ref="C46:C109">MIN(B46+7-WEEKDAY(B46,2),G$35)</f>
        <v>#VALUE!</v>
      </c>
      <c r="D46" s="507" t="e">
        <f aca="true" t="shared" si="5" ref="D46:D77">S46</f>
        <v>#VALUE!</v>
      </c>
      <c r="E46" s="508" t="e">
        <f t="shared" si="0"/>
        <v>#VALUE!</v>
      </c>
      <c r="F46" s="513"/>
      <c r="G46" s="513"/>
      <c r="H46" s="509"/>
      <c r="I46" s="514"/>
      <c r="J46" s="514"/>
      <c r="K46" s="514"/>
      <c r="L46" s="514"/>
      <c r="M46" s="514"/>
      <c r="N46" s="22"/>
      <c r="O46" s="22"/>
      <c r="P46" s="22"/>
      <c r="Q46" s="22"/>
      <c r="R46" s="23" t="e">
        <f t="shared" si="1"/>
        <v>#VALUE!</v>
      </c>
      <c r="S46" s="293" t="e">
        <f aca="true" t="shared" si="6" ref="S46:S109">SUMPRODUCT((B46&lt;=U$45:U$224)*(C46&gt;=U$45:U$224))</f>
        <v>#VALUE!</v>
      </c>
      <c r="T46" s="644"/>
      <c r="U46" s="645">
        <f t="shared" si="2"/>
        <v>39819</v>
      </c>
      <c r="V46" s="645">
        <v>39819</v>
      </c>
      <c r="W46" s="601" t="s">
        <v>455</v>
      </c>
      <c r="X46" s="601">
        <f aca="true" t="shared" si="7" ref="X46:X109">YEAR(V46)</f>
        <v>2009</v>
      </c>
      <c r="AA46" s="649"/>
      <c r="AB46" s="5"/>
      <c r="AC46" s="5"/>
    </row>
    <row r="47" spans="1:29" ht="12.75" customHeight="1" hidden="1">
      <c r="A47" s="511">
        <f t="shared" si="3"/>
      </c>
      <c r="B47" s="512" t="e">
        <f aca="true" t="shared" si="8" ref="B47:B110">IF(C46&gt;=G$35,"",B46+7)</f>
        <v>#VALUE!</v>
      </c>
      <c r="C47" s="506" t="e">
        <f t="shared" si="4"/>
        <v>#VALUE!</v>
      </c>
      <c r="D47" s="507" t="e">
        <f t="shared" si="5"/>
        <v>#VALUE!</v>
      </c>
      <c r="E47" s="508" t="e">
        <f t="shared" si="0"/>
        <v>#VALUE!</v>
      </c>
      <c r="F47" s="513"/>
      <c r="G47" s="513"/>
      <c r="H47" s="509"/>
      <c r="I47" s="514"/>
      <c r="J47" s="514"/>
      <c r="K47" s="514"/>
      <c r="L47" s="514"/>
      <c r="M47" s="514"/>
      <c r="N47" s="22"/>
      <c r="O47" s="22"/>
      <c r="P47" s="22"/>
      <c r="Q47" s="22"/>
      <c r="R47" s="23" t="e">
        <f t="shared" si="1"/>
        <v>#VALUE!</v>
      </c>
      <c r="S47" s="293" t="e">
        <f t="shared" si="6"/>
        <v>#VALUE!</v>
      </c>
      <c r="T47" s="644"/>
      <c r="U47" s="645">
        <f t="shared" si="2"/>
        <v>39916</v>
      </c>
      <c r="V47" s="645">
        <v>39916</v>
      </c>
      <c r="W47" s="601" t="s">
        <v>456</v>
      </c>
      <c r="X47" s="601">
        <f t="shared" si="7"/>
        <v>2009</v>
      </c>
      <c r="AA47" s="649"/>
      <c r="AB47" s="5"/>
      <c r="AC47" s="5"/>
    </row>
    <row r="48" spans="1:29" ht="12.75" customHeight="1" hidden="1">
      <c r="A48" s="511">
        <f t="shared" si="3"/>
      </c>
      <c r="B48" s="512" t="e">
        <f t="shared" si="8"/>
        <v>#VALUE!</v>
      </c>
      <c r="C48" s="506" t="e">
        <f t="shared" si="4"/>
        <v>#VALUE!</v>
      </c>
      <c r="D48" s="507" t="e">
        <f t="shared" si="5"/>
        <v>#VALUE!</v>
      </c>
      <c r="E48" s="508" t="e">
        <f t="shared" si="0"/>
        <v>#VALUE!</v>
      </c>
      <c r="F48" s="513"/>
      <c r="G48" s="513"/>
      <c r="H48" s="509"/>
      <c r="I48" s="514"/>
      <c r="J48" s="514"/>
      <c r="K48" s="514"/>
      <c r="L48" s="514"/>
      <c r="M48" s="514"/>
      <c r="N48" s="22"/>
      <c r="O48" s="22"/>
      <c r="P48" s="22"/>
      <c r="Q48" s="22"/>
      <c r="R48" s="23" t="e">
        <f t="shared" si="1"/>
        <v>#VALUE!</v>
      </c>
      <c r="S48" s="293" t="e">
        <f t="shared" si="6"/>
        <v>#VALUE!</v>
      </c>
      <c r="T48" s="644"/>
      <c r="U48" s="645">
        <f t="shared" si="2"/>
        <v>39934</v>
      </c>
      <c r="V48" s="645">
        <v>39934</v>
      </c>
      <c r="W48" s="601" t="s">
        <v>457</v>
      </c>
      <c r="X48" s="601">
        <f t="shared" si="7"/>
        <v>2009</v>
      </c>
      <c r="AA48" s="649"/>
      <c r="AB48" s="5"/>
      <c r="AC48" s="5"/>
    </row>
    <row r="49" spans="1:29" ht="12.75" customHeight="1" hidden="1">
      <c r="A49" s="511">
        <f t="shared" si="3"/>
      </c>
      <c r="B49" s="512" t="e">
        <f t="shared" si="8"/>
        <v>#VALUE!</v>
      </c>
      <c r="C49" s="506" t="e">
        <f t="shared" si="4"/>
        <v>#VALUE!</v>
      </c>
      <c r="D49" s="507" t="e">
        <f t="shared" si="5"/>
        <v>#VALUE!</v>
      </c>
      <c r="E49" s="508" t="e">
        <f t="shared" si="0"/>
        <v>#VALUE!</v>
      </c>
      <c r="F49" s="513"/>
      <c r="G49" s="513"/>
      <c r="H49" s="509"/>
      <c r="I49" s="514"/>
      <c r="J49" s="514"/>
      <c r="K49" s="514"/>
      <c r="L49" s="514"/>
      <c r="M49" s="514"/>
      <c r="N49" s="22"/>
      <c r="O49" s="22"/>
      <c r="P49" s="22"/>
      <c r="Q49" s="22"/>
      <c r="R49" s="23" t="e">
        <f t="shared" si="1"/>
        <v>#VALUE!</v>
      </c>
      <c r="S49" s="293" t="e">
        <f t="shared" si="6"/>
        <v>#VALUE!</v>
      </c>
      <c r="T49" s="644"/>
      <c r="U49" s="645">
        <f t="shared" si="2"/>
        <v>39954</v>
      </c>
      <c r="V49" s="645">
        <v>39954</v>
      </c>
      <c r="W49" s="601" t="s">
        <v>458</v>
      </c>
      <c r="X49" s="601">
        <f t="shared" si="7"/>
        <v>2009</v>
      </c>
      <c r="AA49" s="649"/>
      <c r="AB49" s="5"/>
      <c r="AC49" s="5"/>
    </row>
    <row r="50" spans="1:29" ht="12.75" customHeight="1" hidden="1">
      <c r="A50" s="511">
        <f t="shared" si="3"/>
      </c>
      <c r="B50" s="512" t="e">
        <f t="shared" si="8"/>
        <v>#VALUE!</v>
      </c>
      <c r="C50" s="506" t="e">
        <f t="shared" si="4"/>
        <v>#VALUE!</v>
      </c>
      <c r="D50" s="507" t="e">
        <f t="shared" si="5"/>
        <v>#VALUE!</v>
      </c>
      <c r="E50" s="508" t="e">
        <f t="shared" si="0"/>
        <v>#VALUE!</v>
      </c>
      <c r="F50" s="513"/>
      <c r="G50" s="513"/>
      <c r="H50" s="513"/>
      <c r="I50" s="514"/>
      <c r="J50" s="514"/>
      <c r="K50" s="514"/>
      <c r="L50" s="514"/>
      <c r="M50" s="514"/>
      <c r="N50" s="22"/>
      <c r="O50" s="22"/>
      <c r="P50" s="22"/>
      <c r="Q50" s="22"/>
      <c r="R50" s="23" t="e">
        <f t="shared" si="1"/>
        <v>#VALUE!</v>
      </c>
      <c r="S50" s="293" t="e">
        <f t="shared" si="6"/>
        <v>#VALUE!</v>
      </c>
      <c r="T50" s="644"/>
      <c r="U50" s="645">
        <f t="shared" si="2"/>
        <v>39965</v>
      </c>
      <c r="V50" s="645">
        <v>39965</v>
      </c>
      <c r="W50" s="601" t="s">
        <v>459</v>
      </c>
      <c r="X50" s="601">
        <f t="shared" si="7"/>
        <v>2009</v>
      </c>
      <c r="AA50" s="649"/>
      <c r="AB50" s="5"/>
      <c r="AC50" s="5"/>
    </row>
    <row r="51" spans="1:29" ht="12.75" customHeight="1" hidden="1">
      <c r="A51" s="511">
        <f t="shared" si="3"/>
      </c>
      <c r="B51" s="512" t="e">
        <f t="shared" si="8"/>
        <v>#VALUE!</v>
      </c>
      <c r="C51" s="506" t="e">
        <f t="shared" si="4"/>
        <v>#VALUE!</v>
      </c>
      <c r="D51" s="507" t="e">
        <f t="shared" si="5"/>
        <v>#VALUE!</v>
      </c>
      <c r="E51" s="508" t="e">
        <f t="shared" si="0"/>
        <v>#VALUE!</v>
      </c>
      <c r="F51" s="513"/>
      <c r="G51" s="513"/>
      <c r="H51" s="513"/>
      <c r="I51" s="514"/>
      <c r="J51" s="514"/>
      <c r="K51" s="514"/>
      <c r="L51" s="514"/>
      <c r="M51" s="514"/>
      <c r="N51" s="22"/>
      <c r="O51" s="22"/>
      <c r="P51" s="22"/>
      <c r="Q51" s="22"/>
      <c r="R51" s="23" t="e">
        <f t="shared" si="1"/>
        <v>#VALUE!</v>
      </c>
      <c r="S51" s="293" t="e">
        <f t="shared" si="6"/>
        <v>#VALUE!</v>
      </c>
      <c r="T51" s="644"/>
      <c r="U51" s="645">
        <f t="shared" si="2"/>
        <v>39975</v>
      </c>
      <c r="V51" s="645">
        <v>39975</v>
      </c>
      <c r="W51" s="601" t="s">
        <v>460</v>
      </c>
      <c r="X51" s="601">
        <f t="shared" si="7"/>
        <v>2009</v>
      </c>
      <c r="AA51" s="649"/>
      <c r="AB51" s="5"/>
      <c r="AC51" s="5"/>
    </row>
    <row r="52" spans="1:29" ht="12.75" customHeight="1" hidden="1">
      <c r="A52" s="511">
        <f t="shared" si="3"/>
      </c>
      <c r="B52" s="512" t="e">
        <f t="shared" si="8"/>
        <v>#VALUE!</v>
      </c>
      <c r="C52" s="506" t="e">
        <f t="shared" si="4"/>
        <v>#VALUE!</v>
      </c>
      <c r="D52" s="507" t="e">
        <f t="shared" si="5"/>
        <v>#VALUE!</v>
      </c>
      <c r="E52" s="508" t="e">
        <f t="shared" si="0"/>
        <v>#VALUE!</v>
      </c>
      <c r="F52" s="513"/>
      <c r="G52" s="509"/>
      <c r="H52" s="513"/>
      <c r="I52" s="514"/>
      <c r="J52" s="514"/>
      <c r="K52" s="514"/>
      <c r="L52" s="514"/>
      <c r="M52" s="514"/>
      <c r="N52" s="22"/>
      <c r="O52" s="22"/>
      <c r="P52" s="22"/>
      <c r="Q52" s="22"/>
      <c r="R52" s="23" t="e">
        <f t="shared" si="1"/>
        <v>#VALUE!</v>
      </c>
      <c r="S52" s="293" t="e">
        <f t="shared" si="6"/>
        <v>#VALUE!</v>
      </c>
      <c r="T52" s="644"/>
      <c r="U52" s="645" t="str">
        <f t="shared" si="2"/>
        <v>-</v>
      </c>
      <c r="V52" s="645">
        <v>40040</v>
      </c>
      <c r="W52" s="601" t="s">
        <v>461</v>
      </c>
      <c r="X52" s="601">
        <f t="shared" si="7"/>
        <v>2009</v>
      </c>
      <c r="AA52" s="649"/>
      <c r="AB52" s="5"/>
      <c r="AC52" s="5"/>
    </row>
    <row r="53" spans="1:29" ht="12.75" customHeight="1" hidden="1">
      <c r="A53" s="511">
        <f t="shared" si="3"/>
      </c>
      <c r="B53" s="512" t="e">
        <f t="shared" si="8"/>
        <v>#VALUE!</v>
      </c>
      <c r="C53" s="506" t="e">
        <f t="shared" si="4"/>
        <v>#VALUE!</v>
      </c>
      <c r="D53" s="507" t="e">
        <f t="shared" si="5"/>
        <v>#VALUE!</v>
      </c>
      <c r="E53" s="508" t="e">
        <f t="shared" si="0"/>
        <v>#VALUE!</v>
      </c>
      <c r="F53" s="513"/>
      <c r="G53" s="509"/>
      <c r="H53" s="513"/>
      <c r="I53" s="514"/>
      <c r="J53" s="514"/>
      <c r="K53" s="514"/>
      <c r="L53" s="514"/>
      <c r="M53" s="514"/>
      <c r="N53" s="22"/>
      <c r="O53" s="22"/>
      <c r="P53" s="22"/>
      <c r="Q53" s="22"/>
      <c r="R53" s="23" t="e">
        <f t="shared" si="1"/>
        <v>#VALUE!</v>
      </c>
      <c r="S53" s="293" t="e">
        <f t="shared" si="6"/>
        <v>#VALUE!</v>
      </c>
      <c r="T53" s="644"/>
      <c r="U53" s="645">
        <f t="shared" si="2"/>
        <v>40112</v>
      </c>
      <c r="V53" s="645">
        <v>40112</v>
      </c>
      <c r="W53" s="601" t="s">
        <v>462</v>
      </c>
      <c r="X53" s="601">
        <f t="shared" si="7"/>
        <v>2009</v>
      </c>
      <c r="AA53" s="649"/>
      <c r="AB53" s="5"/>
      <c r="AC53" s="5"/>
    </row>
    <row r="54" spans="1:29" ht="12.75" customHeight="1" hidden="1">
      <c r="A54" s="511">
        <f t="shared" si="3"/>
      </c>
      <c r="B54" s="512" t="e">
        <f t="shared" si="8"/>
        <v>#VALUE!</v>
      </c>
      <c r="C54" s="506" t="e">
        <f t="shared" si="4"/>
        <v>#VALUE!</v>
      </c>
      <c r="D54" s="507" t="e">
        <f t="shared" si="5"/>
        <v>#VALUE!</v>
      </c>
      <c r="E54" s="508" t="e">
        <f t="shared" si="0"/>
        <v>#VALUE!</v>
      </c>
      <c r="F54" s="513"/>
      <c r="G54" s="513"/>
      <c r="H54" s="509"/>
      <c r="I54" s="514"/>
      <c r="J54" s="514"/>
      <c r="K54" s="514"/>
      <c r="L54" s="514"/>
      <c r="M54" s="514"/>
      <c r="N54" s="22"/>
      <c r="O54" s="22"/>
      <c r="P54" s="22"/>
      <c r="Q54" s="22"/>
      <c r="R54" s="23" t="e">
        <f t="shared" si="1"/>
        <v>#VALUE!</v>
      </c>
      <c r="S54" s="293" t="e">
        <f t="shared" si="6"/>
        <v>#VALUE!</v>
      </c>
      <c r="T54" s="644"/>
      <c r="U54" s="645" t="str">
        <f t="shared" si="2"/>
        <v>-</v>
      </c>
      <c r="V54" s="645">
        <v>40118</v>
      </c>
      <c r="W54" s="601" t="s">
        <v>463</v>
      </c>
      <c r="X54" s="601">
        <f t="shared" si="7"/>
        <v>2009</v>
      </c>
      <c r="AA54" s="649"/>
      <c r="AB54" s="5"/>
      <c r="AC54" s="5"/>
    </row>
    <row r="55" spans="1:29" ht="12.75" customHeight="1" hidden="1">
      <c r="A55" s="511">
        <f t="shared" si="3"/>
      </c>
      <c r="B55" s="512" t="e">
        <f t="shared" si="8"/>
        <v>#VALUE!</v>
      </c>
      <c r="C55" s="506" t="e">
        <f t="shared" si="4"/>
        <v>#VALUE!</v>
      </c>
      <c r="D55" s="507" t="e">
        <f t="shared" si="5"/>
        <v>#VALUE!</v>
      </c>
      <c r="E55" s="508" t="e">
        <f t="shared" si="0"/>
        <v>#VALUE!</v>
      </c>
      <c r="F55" s="513"/>
      <c r="G55" s="513"/>
      <c r="H55" s="513"/>
      <c r="I55" s="514"/>
      <c r="J55" s="514"/>
      <c r="K55" s="514"/>
      <c r="L55" s="514"/>
      <c r="M55" s="514"/>
      <c r="N55" s="22"/>
      <c r="O55" s="22"/>
      <c r="P55" s="22"/>
      <c r="Q55" s="22"/>
      <c r="R55" s="23" t="e">
        <f t="shared" si="1"/>
        <v>#VALUE!</v>
      </c>
      <c r="S55" s="293" t="e">
        <f t="shared" si="6"/>
        <v>#VALUE!</v>
      </c>
      <c r="T55" s="644"/>
      <c r="U55" s="645">
        <f t="shared" si="2"/>
        <v>40155</v>
      </c>
      <c r="V55" s="645">
        <v>40155</v>
      </c>
      <c r="W55" s="601" t="s">
        <v>464</v>
      </c>
      <c r="X55" s="601">
        <f t="shared" si="7"/>
        <v>2009</v>
      </c>
      <c r="AA55" s="649"/>
      <c r="AB55" s="5"/>
      <c r="AC55" s="5"/>
    </row>
    <row r="56" spans="1:29" ht="12.75" customHeight="1" hidden="1">
      <c r="A56" s="511">
        <f t="shared" si="3"/>
      </c>
      <c r="B56" s="512" t="e">
        <f t="shared" si="8"/>
        <v>#VALUE!</v>
      </c>
      <c r="C56" s="506" t="e">
        <f t="shared" si="4"/>
        <v>#VALUE!</v>
      </c>
      <c r="D56" s="507" t="e">
        <f t="shared" si="5"/>
        <v>#VALUE!</v>
      </c>
      <c r="E56" s="508" t="e">
        <f t="shared" si="0"/>
        <v>#VALUE!</v>
      </c>
      <c r="F56" s="513"/>
      <c r="G56" s="513"/>
      <c r="H56" s="513"/>
      <c r="I56" s="514"/>
      <c r="J56" s="514"/>
      <c r="K56" s="514"/>
      <c r="L56" s="514"/>
      <c r="M56" s="514"/>
      <c r="N56" s="22"/>
      <c r="O56" s="22"/>
      <c r="P56" s="22"/>
      <c r="Q56" s="22"/>
      <c r="R56" s="23" t="e">
        <f t="shared" si="1"/>
        <v>#VALUE!</v>
      </c>
      <c r="S56" s="293" t="e">
        <f t="shared" si="6"/>
        <v>#VALUE!</v>
      </c>
      <c r="T56" s="644"/>
      <c r="U56" s="645">
        <f t="shared" si="2"/>
        <v>40171</v>
      </c>
      <c r="V56" s="645">
        <v>40171</v>
      </c>
      <c r="W56" s="601" t="s">
        <v>465</v>
      </c>
      <c r="X56" s="601">
        <f t="shared" si="7"/>
        <v>2009</v>
      </c>
      <c r="AA56" s="649"/>
      <c r="AB56" s="5"/>
      <c r="AC56" s="5"/>
    </row>
    <row r="57" spans="1:29" ht="12.75" customHeight="1" hidden="1">
      <c r="A57" s="511">
        <f t="shared" si="3"/>
      </c>
      <c r="B57" s="512" t="e">
        <f t="shared" si="8"/>
        <v>#VALUE!</v>
      </c>
      <c r="C57" s="506" t="e">
        <f t="shared" si="4"/>
        <v>#VALUE!</v>
      </c>
      <c r="D57" s="507" t="e">
        <f t="shared" si="5"/>
        <v>#VALUE!</v>
      </c>
      <c r="E57" s="508" t="e">
        <f t="shared" si="0"/>
        <v>#VALUE!</v>
      </c>
      <c r="F57" s="513"/>
      <c r="G57" s="513"/>
      <c r="H57" s="513"/>
      <c r="I57" s="514"/>
      <c r="J57" s="514"/>
      <c r="K57" s="514"/>
      <c r="L57" s="514"/>
      <c r="M57" s="514"/>
      <c r="N57" s="22"/>
      <c r="O57" s="22"/>
      <c r="P57" s="22"/>
      <c r="Q57" s="22"/>
      <c r="R57" s="23" t="e">
        <f t="shared" si="1"/>
        <v>#VALUE!</v>
      </c>
      <c r="S57" s="293" t="e">
        <f t="shared" si="6"/>
        <v>#VALUE!</v>
      </c>
      <c r="T57" s="644"/>
      <c r="U57" s="645">
        <f t="shared" si="2"/>
        <v>40172</v>
      </c>
      <c r="V57" s="645">
        <v>40172</v>
      </c>
      <c r="W57" s="601" t="s">
        <v>466</v>
      </c>
      <c r="X57" s="601">
        <f t="shared" si="7"/>
        <v>2009</v>
      </c>
      <c r="AA57" s="649"/>
      <c r="AB57" s="5"/>
      <c r="AC57" s="5"/>
    </row>
    <row r="58" spans="1:29" ht="12.75" hidden="1">
      <c r="A58" s="511">
        <f t="shared" si="3"/>
      </c>
      <c r="B58" s="512" t="e">
        <f t="shared" si="8"/>
        <v>#VALUE!</v>
      </c>
      <c r="C58" s="506" t="e">
        <f t="shared" si="4"/>
        <v>#VALUE!</v>
      </c>
      <c r="D58" s="507" t="e">
        <f t="shared" si="5"/>
        <v>#VALUE!</v>
      </c>
      <c r="E58" s="508" t="e">
        <f t="shared" si="0"/>
        <v>#VALUE!</v>
      </c>
      <c r="F58" s="513"/>
      <c r="G58" s="513"/>
      <c r="H58" s="513"/>
      <c r="I58" s="514"/>
      <c r="J58" s="514"/>
      <c r="K58" s="514"/>
      <c r="L58" s="514"/>
      <c r="M58" s="514"/>
      <c r="N58" s="22"/>
      <c r="O58" s="22"/>
      <c r="P58" s="22"/>
      <c r="Q58" s="22"/>
      <c r="R58" s="23" t="e">
        <f t="shared" si="1"/>
        <v>#VALUE!</v>
      </c>
      <c r="S58" s="293" t="e">
        <f t="shared" si="6"/>
        <v>#VALUE!</v>
      </c>
      <c r="T58" s="644"/>
      <c r="U58" s="645" t="str">
        <f t="shared" si="2"/>
        <v>-</v>
      </c>
      <c r="V58" s="645">
        <v>40173</v>
      </c>
      <c r="W58" s="601" t="s">
        <v>467</v>
      </c>
      <c r="X58" s="601">
        <f t="shared" si="7"/>
        <v>2009</v>
      </c>
      <c r="AA58" s="649"/>
      <c r="AB58" s="5"/>
      <c r="AC58" s="5"/>
    </row>
    <row r="59" spans="1:29" ht="12.75" hidden="1">
      <c r="A59" s="511">
        <f t="shared" si="3"/>
      </c>
      <c r="B59" s="512" t="e">
        <f t="shared" si="8"/>
        <v>#VALUE!</v>
      </c>
      <c r="C59" s="506" t="e">
        <f t="shared" si="4"/>
        <v>#VALUE!</v>
      </c>
      <c r="D59" s="507" t="e">
        <f t="shared" si="5"/>
        <v>#VALUE!</v>
      </c>
      <c r="E59" s="508" t="e">
        <f t="shared" si="0"/>
        <v>#VALUE!</v>
      </c>
      <c r="F59" s="513"/>
      <c r="G59" s="513"/>
      <c r="H59" s="513"/>
      <c r="I59" s="514"/>
      <c r="J59" s="514"/>
      <c r="K59" s="514"/>
      <c r="L59" s="514"/>
      <c r="M59" s="514"/>
      <c r="N59" s="22"/>
      <c r="O59" s="22"/>
      <c r="P59" s="22"/>
      <c r="Q59" s="22"/>
      <c r="R59" s="23" t="e">
        <f t="shared" si="1"/>
        <v>#VALUE!</v>
      </c>
      <c r="S59" s="293" t="e">
        <f t="shared" si="6"/>
        <v>#VALUE!</v>
      </c>
      <c r="T59" s="644"/>
      <c r="U59" s="645">
        <f t="shared" si="2"/>
        <v>40178</v>
      </c>
      <c r="V59" s="645">
        <v>40178</v>
      </c>
      <c r="W59" s="601" t="s">
        <v>465</v>
      </c>
      <c r="X59" s="601">
        <f t="shared" si="7"/>
        <v>2009</v>
      </c>
      <c r="AA59" s="649"/>
      <c r="AB59" s="5"/>
      <c r="AC59" s="5"/>
    </row>
    <row r="60" spans="1:29" ht="12.75" hidden="1">
      <c r="A60" s="511">
        <f t="shared" si="3"/>
      </c>
      <c r="B60" s="512" t="e">
        <f t="shared" si="8"/>
        <v>#VALUE!</v>
      </c>
      <c r="C60" s="506" t="e">
        <f t="shared" si="4"/>
        <v>#VALUE!</v>
      </c>
      <c r="D60" s="507" t="e">
        <f t="shared" si="5"/>
        <v>#VALUE!</v>
      </c>
      <c r="E60" s="508" t="e">
        <f t="shared" si="0"/>
        <v>#VALUE!</v>
      </c>
      <c r="F60" s="513"/>
      <c r="G60" s="513"/>
      <c r="H60" s="513"/>
      <c r="I60" s="514"/>
      <c r="J60" s="514"/>
      <c r="K60" s="514"/>
      <c r="L60" s="514"/>
      <c r="M60" s="514"/>
      <c r="N60" s="22"/>
      <c r="O60" s="22"/>
      <c r="P60" s="22"/>
      <c r="Q60" s="22"/>
      <c r="R60" s="23" t="e">
        <f t="shared" si="1"/>
        <v>#VALUE!</v>
      </c>
      <c r="S60" s="293" t="e">
        <f t="shared" si="6"/>
        <v>#VALUE!</v>
      </c>
      <c r="T60" s="644"/>
      <c r="U60" s="645">
        <f t="shared" si="2"/>
        <v>40179</v>
      </c>
      <c r="V60" s="645">
        <v>40179</v>
      </c>
      <c r="W60" s="601" t="s">
        <v>454</v>
      </c>
      <c r="X60" s="601">
        <f t="shared" si="7"/>
        <v>2010</v>
      </c>
      <c r="AA60" s="649"/>
      <c r="AB60" s="5"/>
      <c r="AC60" s="5"/>
    </row>
    <row r="61" spans="1:29" ht="12.75" hidden="1">
      <c r="A61" s="511">
        <f t="shared" si="3"/>
      </c>
      <c r="B61" s="512" t="e">
        <f t="shared" si="8"/>
        <v>#VALUE!</v>
      </c>
      <c r="C61" s="506" t="e">
        <f t="shared" si="4"/>
        <v>#VALUE!</v>
      </c>
      <c r="D61" s="507" t="e">
        <f t="shared" si="5"/>
        <v>#VALUE!</v>
      </c>
      <c r="E61" s="508" t="e">
        <f t="shared" si="0"/>
        <v>#VALUE!</v>
      </c>
      <c r="F61" s="513"/>
      <c r="G61" s="513"/>
      <c r="H61" s="513"/>
      <c r="I61" s="514"/>
      <c r="J61" s="514"/>
      <c r="K61" s="514"/>
      <c r="L61" s="514"/>
      <c r="M61" s="514"/>
      <c r="N61" s="22"/>
      <c r="O61" s="22"/>
      <c r="P61" s="22"/>
      <c r="Q61" s="22"/>
      <c r="R61" s="23" t="e">
        <f t="shared" si="1"/>
        <v>#VALUE!</v>
      </c>
      <c r="S61" s="293" t="e">
        <f t="shared" si="6"/>
        <v>#VALUE!</v>
      </c>
      <c r="T61" s="644"/>
      <c r="U61" s="645">
        <f t="shared" si="2"/>
        <v>40184</v>
      </c>
      <c r="V61" s="645">
        <v>40184</v>
      </c>
      <c r="W61" s="601" t="s">
        <v>455</v>
      </c>
      <c r="X61" s="601">
        <f t="shared" si="7"/>
        <v>2010</v>
      </c>
      <c r="AA61" s="648"/>
      <c r="AB61" s="5"/>
      <c r="AC61" s="5"/>
    </row>
    <row r="62" spans="1:29" ht="12.75" hidden="1">
      <c r="A62" s="511">
        <f t="shared" si="3"/>
      </c>
      <c r="B62" s="512" t="e">
        <f t="shared" si="8"/>
        <v>#VALUE!</v>
      </c>
      <c r="C62" s="506" t="e">
        <f t="shared" si="4"/>
        <v>#VALUE!</v>
      </c>
      <c r="D62" s="507" t="e">
        <f t="shared" si="5"/>
        <v>#VALUE!</v>
      </c>
      <c r="E62" s="508" t="e">
        <f t="shared" si="0"/>
        <v>#VALUE!</v>
      </c>
      <c r="F62" s="513"/>
      <c r="G62" s="513"/>
      <c r="H62" s="513"/>
      <c r="I62" s="514"/>
      <c r="J62" s="514"/>
      <c r="K62" s="514"/>
      <c r="L62" s="514"/>
      <c r="M62" s="514"/>
      <c r="N62" s="22"/>
      <c r="O62" s="22"/>
      <c r="P62" s="22"/>
      <c r="Q62" s="22"/>
      <c r="R62" s="23" t="e">
        <f t="shared" si="1"/>
        <v>#VALUE!</v>
      </c>
      <c r="S62" s="293" t="e">
        <f t="shared" si="6"/>
        <v>#VALUE!</v>
      </c>
      <c r="T62" s="644"/>
      <c r="U62" s="645">
        <f t="shared" si="2"/>
        <v>40273</v>
      </c>
      <c r="V62" s="645">
        <v>40273</v>
      </c>
      <c r="W62" s="601" t="s">
        <v>456</v>
      </c>
      <c r="X62" s="601">
        <f t="shared" si="7"/>
        <v>2010</v>
      </c>
      <c r="AA62" s="649"/>
      <c r="AB62" s="5"/>
      <c r="AC62" s="5"/>
    </row>
    <row r="63" spans="1:29" ht="12.75" hidden="1">
      <c r="A63" s="511">
        <f t="shared" si="3"/>
      </c>
      <c r="B63" s="512" t="e">
        <f t="shared" si="8"/>
        <v>#VALUE!</v>
      </c>
      <c r="C63" s="506" t="e">
        <f t="shared" si="4"/>
        <v>#VALUE!</v>
      </c>
      <c r="D63" s="507" t="e">
        <f t="shared" si="5"/>
        <v>#VALUE!</v>
      </c>
      <c r="E63" s="508" t="e">
        <f t="shared" si="0"/>
        <v>#VALUE!</v>
      </c>
      <c r="F63" s="513"/>
      <c r="G63" s="513"/>
      <c r="H63" s="513"/>
      <c r="I63" s="514"/>
      <c r="J63" s="514"/>
      <c r="K63" s="514"/>
      <c r="L63" s="514"/>
      <c r="M63" s="514"/>
      <c r="N63" s="22"/>
      <c r="O63" s="22"/>
      <c r="P63" s="22"/>
      <c r="Q63" s="22"/>
      <c r="R63" s="23" t="e">
        <f t="shared" si="1"/>
        <v>#VALUE!</v>
      </c>
      <c r="S63" s="293" t="e">
        <f t="shared" si="6"/>
        <v>#VALUE!</v>
      </c>
      <c r="T63" s="644"/>
      <c r="U63" s="645" t="str">
        <f t="shared" si="2"/>
        <v>-</v>
      </c>
      <c r="V63" s="645">
        <v>40299</v>
      </c>
      <c r="W63" s="601" t="s">
        <v>457</v>
      </c>
      <c r="X63" s="601">
        <f t="shared" si="7"/>
        <v>2010</v>
      </c>
      <c r="AA63" s="649"/>
      <c r="AB63" s="5"/>
      <c r="AC63" s="5"/>
    </row>
    <row r="64" spans="1:29" ht="12.75" hidden="1">
      <c r="A64" s="511">
        <f t="shared" si="3"/>
      </c>
      <c r="B64" s="512" t="e">
        <f t="shared" si="8"/>
        <v>#VALUE!</v>
      </c>
      <c r="C64" s="506" t="e">
        <f t="shared" si="4"/>
        <v>#VALUE!</v>
      </c>
      <c r="D64" s="507" t="e">
        <f t="shared" si="5"/>
        <v>#VALUE!</v>
      </c>
      <c r="E64" s="508" t="e">
        <f t="shared" si="0"/>
        <v>#VALUE!</v>
      </c>
      <c r="F64" s="513"/>
      <c r="G64" s="513"/>
      <c r="H64" s="513"/>
      <c r="I64" s="514"/>
      <c r="J64" s="514"/>
      <c r="K64" s="514"/>
      <c r="L64" s="514"/>
      <c r="M64" s="514"/>
      <c r="N64" s="22"/>
      <c r="O64" s="22"/>
      <c r="P64" s="22"/>
      <c r="Q64" s="22"/>
      <c r="R64" s="23" t="e">
        <f t="shared" si="1"/>
        <v>#VALUE!</v>
      </c>
      <c r="S64" s="293" t="e">
        <f t="shared" si="6"/>
        <v>#VALUE!</v>
      </c>
      <c r="T64" s="644"/>
      <c r="U64" s="645">
        <f t="shared" si="2"/>
        <v>40311</v>
      </c>
      <c r="V64" s="645">
        <v>40311</v>
      </c>
      <c r="W64" s="601" t="s">
        <v>458</v>
      </c>
      <c r="X64" s="601">
        <f t="shared" si="7"/>
        <v>2010</v>
      </c>
      <c r="AA64" s="649"/>
      <c r="AB64" s="5"/>
      <c r="AC64" s="5"/>
    </row>
    <row r="65" spans="1:29" ht="12.75" hidden="1">
      <c r="A65" s="511">
        <f t="shared" si="3"/>
      </c>
      <c r="B65" s="512" t="e">
        <f t="shared" si="8"/>
        <v>#VALUE!</v>
      </c>
      <c r="C65" s="506" t="e">
        <f t="shared" si="4"/>
        <v>#VALUE!</v>
      </c>
      <c r="D65" s="507" t="e">
        <f t="shared" si="5"/>
        <v>#VALUE!</v>
      </c>
      <c r="E65" s="508" t="e">
        <f t="shared" si="0"/>
        <v>#VALUE!</v>
      </c>
      <c r="F65" s="513"/>
      <c r="G65" s="513"/>
      <c r="H65" s="513"/>
      <c r="I65" s="514"/>
      <c r="J65" s="514"/>
      <c r="K65" s="514"/>
      <c r="L65" s="514"/>
      <c r="M65" s="514"/>
      <c r="N65" s="22"/>
      <c r="O65" s="22"/>
      <c r="P65" s="22"/>
      <c r="Q65" s="22"/>
      <c r="R65" s="23" t="e">
        <f t="shared" si="1"/>
        <v>#VALUE!</v>
      </c>
      <c r="S65" s="293" t="e">
        <f t="shared" si="6"/>
        <v>#VALUE!</v>
      </c>
      <c r="T65" s="644"/>
      <c r="U65" s="645">
        <f t="shared" si="2"/>
        <v>40322</v>
      </c>
      <c r="V65" s="645">
        <v>40322</v>
      </c>
      <c r="W65" s="601" t="s">
        <v>459</v>
      </c>
      <c r="X65" s="601">
        <f t="shared" si="7"/>
        <v>2010</v>
      </c>
      <c r="AA65" s="649"/>
      <c r="AB65" s="5"/>
      <c r="AC65" s="5"/>
    </row>
    <row r="66" spans="1:29" ht="12.75" hidden="1">
      <c r="A66" s="511">
        <f t="shared" si="3"/>
      </c>
      <c r="B66" s="512" t="e">
        <f t="shared" si="8"/>
        <v>#VALUE!</v>
      </c>
      <c r="C66" s="506" t="e">
        <f t="shared" si="4"/>
        <v>#VALUE!</v>
      </c>
      <c r="D66" s="507" t="e">
        <f t="shared" si="5"/>
        <v>#VALUE!</v>
      </c>
      <c r="E66" s="508" t="e">
        <f t="shared" si="0"/>
        <v>#VALUE!</v>
      </c>
      <c r="F66" s="513"/>
      <c r="G66" s="513"/>
      <c r="H66" s="513"/>
      <c r="I66" s="514"/>
      <c r="J66" s="514"/>
      <c r="K66" s="514"/>
      <c r="L66" s="514"/>
      <c r="M66" s="514"/>
      <c r="N66" s="22"/>
      <c r="O66" s="22"/>
      <c r="P66" s="22"/>
      <c r="Q66" s="22"/>
      <c r="R66" s="23" t="e">
        <f t="shared" si="1"/>
        <v>#VALUE!</v>
      </c>
      <c r="S66" s="293" t="e">
        <f t="shared" si="6"/>
        <v>#VALUE!</v>
      </c>
      <c r="T66" s="644"/>
      <c r="U66" s="645">
        <f t="shared" si="2"/>
        <v>40332</v>
      </c>
      <c r="V66" s="645">
        <v>40332</v>
      </c>
      <c r="W66" s="601" t="s">
        <v>460</v>
      </c>
      <c r="X66" s="601">
        <f t="shared" si="7"/>
        <v>2010</v>
      </c>
      <c r="AA66" s="649"/>
      <c r="AB66" s="5"/>
      <c r="AC66" s="5"/>
    </row>
    <row r="67" spans="1:29" ht="12.75" hidden="1">
      <c r="A67" s="511">
        <f t="shared" si="3"/>
      </c>
      <c r="B67" s="512" t="e">
        <f t="shared" si="8"/>
        <v>#VALUE!</v>
      </c>
      <c r="C67" s="506" t="e">
        <f t="shared" si="4"/>
        <v>#VALUE!</v>
      </c>
      <c r="D67" s="507" t="e">
        <f t="shared" si="5"/>
        <v>#VALUE!</v>
      </c>
      <c r="E67" s="508" t="e">
        <f t="shared" si="0"/>
        <v>#VALUE!</v>
      </c>
      <c r="F67" s="513"/>
      <c r="G67" s="513"/>
      <c r="H67" s="513"/>
      <c r="I67" s="514"/>
      <c r="J67" s="514"/>
      <c r="K67" s="514"/>
      <c r="L67" s="514"/>
      <c r="M67" s="514"/>
      <c r="N67" s="22"/>
      <c r="O67" s="22"/>
      <c r="P67" s="22"/>
      <c r="Q67" s="22"/>
      <c r="R67" s="23" t="e">
        <f t="shared" si="1"/>
        <v>#VALUE!</v>
      </c>
      <c r="S67" s="293" t="e">
        <f t="shared" si="6"/>
        <v>#VALUE!</v>
      </c>
      <c r="T67" s="644"/>
      <c r="U67" s="645" t="str">
        <f t="shared" si="2"/>
        <v>-</v>
      </c>
      <c r="V67" s="645">
        <v>40405</v>
      </c>
      <c r="W67" s="601" t="s">
        <v>461</v>
      </c>
      <c r="X67" s="601">
        <f t="shared" si="7"/>
        <v>2010</v>
      </c>
      <c r="AA67" s="649"/>
      <c r="AB67" s="5"/>
      <c r="AC67" s="5"/>
    </row>
    <row r="68" spans="1:29" ht="12.75" hidden="1">
      <c r="A68" s="511">
        <f t="shared" si="3"/>
      </c>
      <c r="B68" s="512" t="e">
        <f t="shared" si="8"/>
        <v>#VALUE!</v>
      </c>
      <c r="C68" s="506" t="e">
        <f t="shared" si="4"/>
        <v>#VALUE!</v>
      </c>
      <c r="D68" s="507" t="e">
        <f t="shared" si="5"/>
        <v>#VALUE!</v>
      </c>
      <c r="E68" s="508" t="e">
        <f t="shared" si="0"/>
        <v>#VALUE!</v>
      </c>
      <c r="F68" s="513"/>
      <c r="G68" s="513"/>
      <c r="H68" s="513"/>
      <c r="I68" s="514"/>
      <c r="J68" s="514"/>
      <c r="K68" s="514"/>
      <c r="L68" s="514"/>
      <c r="M68" s="514"/>
      <c r="N68" s="22"/>
      <c r="O68" s="22"/>
      <c r="P68" s="22"/>
      <c r="Q68" s="22"/>
      <c r="R68" s="23" t="e">
        <f t="shared" si="1"/>
        <v>#VALUE!</v>
      </c>
      <c r="S68" s="293" t="e">
        <f t="shared" si="6"/>
        <v>#VALUE!</v>
      </c>
      <c r="T68" s="644"/>
      <c r="U68" s="645">
        <f t="shared" si="2"/>
        <v>40477</v>
      </c>
      <c r="V68" s="645">
        <v>40477</v>
      </c>
      <c r="W68" s="601" t="s">
        <v>462</v>
      </c>
      <c r="X68" s="601">
        <f t="shared" si="7"/>
        <v>2010</v>
      </c>
      <c r="AA68" s="649"/>
      <c r="AB68" s="5"/>
      <c r="AC68" s="5"/>
    </row>
    <row r="69" spans="1:29" ht="12.75" hidden="1">
      <c r="A69" s="511">
        <f t="shared" si="3"/>
      </c>
      <c r="B69" s="512" t="e">
        <f t="shared" si="8"/>
        <v>#VALUE!</v>
      </c>
      <c r="C69" s="506" t="e">
        <f t="shared" si="4"/>
        <v>#VALUE!</v>
      </c>
      <c r="D69" s="507" t="e">
        <f t="shared" si="5"/>
        <v>#VALUE!</v>
      </c>
      <c r="E69" s="508" t="e">
        <f t="shared" si="0"/>
        <v>#VALUE!</v>
      </c>
      <c r="F69" s="513"/>
      <c r="G69" s="513"/>
      <c r="H69" s="513"/>
      <c r="I69" s="514"/>
      <c r="J69" s="514"/>
      <c r="K69" s="514"/>
      <c r="L69" s="514"/>
      <c r="M69" s="514"/>
      <c r="N69" s="22"/>
      <c r="O69" s="22"/>
      <c r="P69" s="22"/>
      <c r="Q69" s="22"/>
      <c r="R69" s="23" t="e">
        <f t="shared" si="1"/>
        <v>#VALUE!</v>
      </c>
      <c r="S69" s="293" t="e">
        <f t="shared" si="6"/>
        <v>#VALUE!</v>
      </c>
      <c r="T69" s="644"/>
      <c r="U69" s="645">
        <f t="shared" si="2"/>
        <v>40483</v>
      </c>
      <c r="V69" s="645">
        <v>40483</v>
      </c>
      <c r="W69" s="601" t="s">
        <v>463</v>
      </c>
      <c r="X69" s="601">
        <f t="shared" si="7"/>
        <v>2010</v>
      </c>
      <c r="AA69" s="649"/>
      <c r="AB69" s="5"/>
      <c r="AC69" s="5"/>
    </row>
    <row r="70" spans="1:29" ht="12.75" hidden="1">
      <c r="A70" s="511">
        <f t="shared" si="3"/>
      </c>
      <c r="B70" s="512" t="e">
        <f t="shared" si="8"/>
        <v>#VALUE!</v>
      </c>
      <c r="C70" s="506" t="e">
        <f t="shared" si="4"/>
        <v>#VALUE!</v>
      </c>
      <c r="D70" s="507" t="e">
        <f t="shared" si="5"/>
        <v>#VALUE!</v>
      </c>
      <c r="E70" s="508" t="e">
        <f t="shared" si="0"/>
        <v>#VALUE!</v>
      </c>
      <c r="F70" s="513"/>
      <c r="G70" s="513"/>
      <c r="H70" s="513"/>
      <c r="I70" s="514"/>
      <c r="J70" s="514"/>
      <c r="K70" s="514"/>
      <c r="L70" s="514"/>
      <c r="M70" s="514"/>
      <c r="N70" s="22"/>
      <c r="O70" s="22"/>
      <c r="P70" s="22"/>
      <c r="Q70" s="22"/>
      <c r="R70" s="23" t="e">
        <f t="shared" si="1"/>
        <v>#VALUE!</v>
      </c>
      <c r="S70" s="293" t="e">
        <f t="shared" si="6"/>
        <v>#VALUE!</v>
      </c>
      <c r="T70" s="644"/>
      <c r="U70" s="645">
        <f t="shared" si="2"/>
        <v>40520</v>
      </c>
      <c r="V70" s="645">
        <v>40520</v>
      </c>
      <c r="W70" s="601" t="s">
        <v>464</v>
      </c>
      <c r="X70" s="601">
        <f t="shared" si="7"/>
        <v>2010</v>
      </c>
      <c r="AA70" s="649"/>
      <c r="AB70" s="5"/>
      <c r="AC70" s="5"/>
    </row>
    <row r="71" spans="1:29" ht="12.75" hidden="1">
      <c r="A71" s="511">
        <f t="shared" si="3"/>
      </c>
      <c r="B71" s="512" t="e">
        <f t="shared" si="8"/>
        <v>#VALUE!</v>
      </c>
      <c r="C71" s="506" t="e">
        <f t="shared" si="4"/>
        <v>#VALUE!</v>
      </c>
      <c r="D71" s="507" t="e">
        <f t="shared" si="5"/>
        <v>#VALUE!</v>
      </c>
      <c r="E71" s="508" t="e">
        <f t="shared" si="0"/>
        <v>#VALUE!</v>
      </c>
      <c r="F71" s="513"/>
      <c r="G71" s="513"/>
      <c r="H71" s="513"/>
      <c r="I71" s="514"/>
      <c r="J71" s="514"/>
      <c r="K71" s="514"/>
      <c r="L71" s="514"/>
      <c r="M71" s="514"/>
      <c r="N71" s="22"/>
      <c r="O71" s="22"/>
      <c r="P71" s="22"/>
      <c r="Q71" s="22"/>
      <c r="R71" s="23" t="e">
        <f t="shared" si="1"/>
        <v>#VALUE!</v>
      </c>
      <c r="S71" s="293" t="e">
        <f t="shared" si="6"/>
        <v>#VALUE!</v>
      </c>
      <c r="T71" s="644"/>
      <c r="U71" s="645">
        <f t="shared" si="2"/>
        <v>40536</v>
      </c>
      <c r="V71" s="645">
        <v>40536</v>
      </c>
      <c r="W71" s="601" t="s">
        <v>465</v>
      </c>
      <c r="X71" s="601">
        <f t="shared" si="7"/>
        <v>2010</v>
      </c>
      <c r="AA71" s="649"/>
      <c r="AB71" s="5"/>
      <c r="AC71" s="5"/>
    </row>
    <row r="72" spans="1:29" ht="12.75" hidden="1">
      <c r="A72" s="511">
        <f t="shared" si="3"/>
      </c>
      <c r="B72" s="512" t="e">
        <f t="shared" si="8"/>
        <v>#VALUE!</v>
      </c>
      <c r="C72" s="506" t="e">
        <f t="shared" si="4"/>
        <v>#VALUE!</v>
      </c>
      <c r="D72" s="507" t="e">
        <f t="shared" si="5"/>
        <v>#VALUE!</v>
      </c>
      <c r="E72" s="508" t="e">
        <f t="shared" si="0"/>
        <v>#VALUE!</v>
      </c>
      <c r="F72" s="513"/>
      <c r="G72" s="513"/>
      <c r="H72" s="513"/>
      <c r="I72" s="514"/>
      <c r="J72" s="514"/>
      <c r="K72" s="514"/>
      <c r="L72" s="514"/>
      <c r="M72" s="514"/>
      <c r="N72" s="22"/>
      <c r="O72" s="22"/>
      <c r="P72" s="22"/>
      <c r="Q72" s="22"/>
      <c r="R72" s="23" t="e">
        <f t="shared" si="1"/>
        <v>#VALUE!</v>
      </c>
      <c r="S72" s="293" t="e">
        <f t="shared" si="6"/>
        <v>#VALUE!</v>
      </c>
      <c r="T72" s="644"/>
      <c r="U72" s="645" t="str">
        <f t="shared" si="2"/>
        <v>-</v>
      </c>
      <c r="V72" s="645">
        <v>40537</v>
      </c>
      <c r="W72" s="601" t="s">
        <v>466</v>
      </c>
      <c r="X72" s="601">
        <f t="shared" si="7"/>
        <v>2010</v>
      </c>
      <c r="AA72" s="649"/>
      <c r="AB72" s="5"/>
      <c r="AC72" s="5"/>
    </row>
    <row r="73" spans="1:29" ht="12.75" hidden="1">
      <c r="A73" s="511">
        <f t="shared" si="3"/>
      </c>
      <c r="B73" s="512" t="e">
        <f t="shared" si="8"/>
        <v>#VALUE!</v>
      </c>
      <c r="C73" s="506" t="e">
        <f t="shared" si="4"/>
        <v>#VALUE!</v>
      </c>
      <c r="D73" s="507" t="e">
        <f t="shared" si="5"/>
        <v>#VALUE!</v>
      </c>
      <c r="E73" s="508" t="e">
        <f t="shared" si="0"/>
        <v>#VALUE!</v>
      </c>
      <c r="F73" s="513"/>
      <c r="G73" s="513"/>
      <c r="H73" s="513"/>
      <c r="I73" s="514"/>
      <c r="J73" s="514"/>
      <c r="K73" s="514"/>
      <c r="L73" s="514"/>
      <c r="M73" s="514"/>
      <c r="N73" s="22"/>
      <c r="O73" s="22"/>
      <c r="P73" s="22"/>
      <c r="Q73" s="22"/>
      <c r="R73" s="23" t="e">
        <f t="shared" si="1"/>
        <v>#VALUE!</v>
      </c>
      <c r="S73" s="293" t="e">
        <f t="shared" si="6"/>
        <v>#VALUE!</v>
      </c>
      <c r="T73" s="644"/>
      <c r="U73" s="645" t="str">
        <f t="shared" si="2"/>
        <v>-</v>
      </c>
      <c r="V73" s="645">
        <v>40538</v>
      </c>
      <c r="W73" s="601" t="s">
        <v>467</v>
      </c>
      <c r="X73" s="601">
        <f t="shared" si="7"/>
        <v>2010</v>
      </c>
      <c r="AA73" s="649"/>
      <c r="AB73" s="5"/>
      <c r="AC73" s="5"/>
    </row>
    <row r="74" spans="1:29" ht="12.75" hidden="1">
      <c r="A74" s="511">
        <f t="shared" si="3"/>
      </c>
      <c r="B74" s="512" t="e">
        <f t="shared" si="8"/>
        <v>#VALUE!</v>
      </c>
      <c r="C74" s="506" t="e">
        <f t="shared" si="4"/>
        <v>#VALUE!</v>
      </c>
      <c r="D74" s="507" t="e">
        <f t="shared" si="5"/>
        <v>#VALUE!</v>
      </c>
      <c r="E74" s="508" t="e">
        <f t="shared" si="0"/>
        <v>#VALUE!</v>
      </c>
      <c r="F74" s="513"/>
      <c r="G74" s="513"/>
      <c r="H74" s="513"/>
      <c r="I74" s="514"/>
      <c r="J74" s="514"/>
      <c r="K74" s="514"/>
      <c r="L74" s="514"/>
      <c r="M74" s="514"/>
      <c r="N74" s="22"/>
      <c r="O74" s="22"/>
      <c r="P74" s="22"/>
      <c r="Q74" s="22"/>
      <c r="R74" s="23" t="e">
        <f t="shared" si="1"/>
        <v>#VALUE!</v>
      </c>
      <c r="S74" s="293" t="e">
        <f t="shared" si="6"/>
        <v>#VALUE!</v>
      </c>
      <c r="T74" s="644"/>
      <c r="U74" s="645">
        <f t="shared" si="2"/>
        <v>40543</v>
      </c>
      <c r="V74" s="645">
        <v>40543</v>
      </c>
      <c r="W74" s="601" t="s">
        <v>465</v>
      </c>
      <c r="X74" s="601">
        <f t="shared" si="7"/>
        <v>2010</v>
      </c>
      <c r="AA74" s="649"/>
      <c r="AB74" s="5"/>
      <c r="AC74" s="5"/>
    </row>
    <row r="75" spans="1:29" ht="12.75" hidden="1">
      <c r="A75" s="511">
        <f t="shared" si="3"/>
      </c>
      <c r="B75" s="512" t="e">
        <f t="shared" si="8"/>
        <v>#VALUE!</v>
      </c>
      <c r="C75" s="506" t="e">
        <f t="shared" si="4"/>
        <v>#VALUE!</v>
      </c>
      <c r="D75" s="507" t="e">
        <f t="shared" si="5"/>
        <v>#VALUE!</v>
      </c>
      <c r="E75" s="508" t="e">
        <f t="shared" si="0"/>
        <v>#VALUE!</v>
      </c>
      <c r="F75" s="513"/>
      <c r="G75" s="513"/>
      <c r="H75" s="513"/>
      <c r="I75" s="514"/>
      <c r="J75" s="514"/>
      <c r="K75" s="514"/>
      <c r="L75" s="514"/>
      <c r="M75" s="514"/>
      <c r="N75" s="22"/>
      <c r="O75" s="22"/>
      <c r="P75" s="22"/>
      <c r="Q75" s="22"/>
      <c r="R75" s="23" t="e">
        <f t="shared" si="1"/>
        <v>#VALUE!</v>
      </c>
      <c r="S75" s="293" t="e">
        <f t="shared" si="6"/>
        <v>#VALUE!</v>
      </c>
      <c r="T75" s="644"/>
      <c r="U75" s="645" t="str">
        <f t="shared" si="2"/>
        <v>-</v>
      </c>
      <c r="V75" s="645">
        <v>40544</v>
      </c>
      <c r="W75" s="601" t="s">
        <v>454</v>
      </c>
      <c r="X75" s="601">
        <f t="shared" si="7"/>
        <v>2011</v>
      </c>
      <c r="AA75" s="649"/>
      <c r="AB75" s="5"/>
      <c r="AC75" s="5"/>
    </row>
    <row r="76" spans="1:29" ht="12.75" hidden="1">
      <c r="A76" s="511">
        <f t="shared" si="3"/>
      </c>
      <c r="B76" s="512" t="e">
        <f t="shared" si="8"/>
        <v>#VALUE!</v>
      </c>
      <c r="C76" s="506" t="e">
        <f t="shared" si="4"/>
        <v>#VALUE!</v>
      </c>
      <c r="D76" s="507" t="e">
        <f t="shared" si="5"/>
        <v>#VALUE!</v>
      </c>
      <c r="E76" s="508" t="e">
        <f t="shared" si="0"/>
        <v>#VALUE!</v>
      </c>
      <c r="F76" s="513"/>
      <c r="G76" s="513"/>
      <c r="H76" s="513"/>
      <c r="I76" s="514"/>
      <c r="J76" s="514"/>
      <c r="K76" s="514"/>
      <c r="L76" s="514"/>
      <c r="M76" s="514"/>
      <c r="N76" s="22"/>
      <c r="O76" s="22"/>
      <c r="P76" s="22"/>
      <c r="Q76" s="22"/>
      <c r="R76" s="23" t="e">
        <f t="shared" si="1"/>
        <v>#VALUE!</v>
      </c>
      <c r="S76" s="293" t="e">
        <f t="shared" si="6"/>
        <v>#VALUE!</v>
      </c>
      <c r="T76" s="644"/>
      <c r="U76" s="645">
        <f t="shared" si="2"/>
        <v>40549</v>
      </c>
      <c r="V76" s="645">
        <v>40549</v>
      </c>
      <c r="W76" s="601" t="s">
        <v>455</v>
      </c>
      <c r="X76" s="601">
        <f t="shared" si="7"/>
        <v>2011</v>
      </c>
      <c r="AA76" s="649"/>
      <c r="AB76" s="5"/>
      <c r="AC76" s="5"/>
    </row>
    <row r="77" spans="1:29" ht="12.75" hidden="1">
      <c r="A77" s="511">
        <f t="shared" si="3"/>
      </c>
      <c r="B77" s="512" t="e">
        <f t="shared" si="8"/>
        <v>#VALUE!</v>
      </c>
      <c r="C77" s="506" t="e">
        <f t="shared" si="4"/>
        <v>#VALUE!</v>
      </c>
      <c r="D77" s="507" t="e">
        <f t="shared" si="5"/>
        <v>#VALUE!</v>
      </c>
      <c r="E77" s="508" t="e">
        <f aca="true" t="shared" si="9" ref="E77:E108">MAX(R77-D77,0)</f>
        <v>#VALUE!</v>
      </c>
      <c r="F77" s="513"/>
      <c r="G77" s="513"/>
      <c r="H77" s="513"/>
      <c r="I77" s="514"/>
      <c r="J77" s="514"/>
      <c r="K77" s="514"/>
      <c r="L77" s="514"/>
      <c r="M77" s="514"/>
      <c r="N77" s="22"/>
      <c r="O77" s="22"/>
      <c r="P77" s="22"/>
      <c r="Q77" s="22"/>
      <c r="R77" s="23" t="e">
        <f aca="true" t="shared" si="10" ref="R77:R108">C77-B77+IF(WEEKDAY(C77)&lt;&gt;1,1,0)-IF(AND(WEEKDAY(C77,2)&gt;=6,AuswahlSamstag="nein"),1,0)</f>
        <v>#VALUE!</v>
      </c>
      <c r="S77" s="293" t="e">
        <f t="shared" si="6"/>
        <v>#VALUE!</v>
      </c>
      <c r="T77" s="644"/>
      <c r="U77" s="645">
        <f aca="true" t="shared" si="11" ref="U77:U108">IF(AuswahlSamstag="ja",IF(WEEKDAY(V77)=1,"-",V77),IF(OR(WEEKDAY(V77)=1,WEEKDAY(V77)=7),"-",V77))</f>
        <v>40658</v>
      </c>
      <c r="V77" s="645">
        <v>40658</v>
      </c>
      <c r="W77" s="601" t="s">
        <v>456</v>
      </c>
      <c r="X77" s="601">
        <f t="shared" si="7"/>
        <v>2011</v>
      </c>
      <c r="AA77" s="648"/>
      <c r="AB77" s="5"/>
      <c r="AC77" s="5"/>
    </row>
    <row r="78" spans="1:29" ht="12.75" hidden="1">
      <c r="A78" s="511">
        <f t="shared" si="3"/>
      </c>
      <c r="B78" s="512" t="e">
        <f t="shared" si="8"/>
        <v>#VALUE!</v>
      </c>
      <c r="C78" s="506" t="e">
        <f t="shared" si="4"/>
        <v>#VALUE!</v>
      </c>
      <c r="D78" s="507" t="e">
        <f aca="true" t="shared" si="12" ref="D78:D109">S78</f>
        <v>#VALUE!</v>
      </c>
      <c r="E78" s="508" t="e">
        <f t="shared" si="9"/>
        <v>#VALUE!</v>
      </c>
      <c r="F78" s="513"/>
      <c r="G78" s="513"/>
      <c r="H78" s="513"/>
      <c r="I78" s="514"/>
      <c r="J78" s="514"/>
      <c r="K78" s="514"/>
      <c r="L78" s="514"/>
      <c r="M78" s="514"/>
      <c r="N78" s="22"/>
      <c r="O78" s="22"/>
      <c r="P78" s="22"/>
      <c r="Q78" s="22"/>
      <c r="R78" s="23" t="e">
        <f t="shared" si="10"/>
        <v>#VALUE!</v>
      </c>
      <c r="S78" s="293" t="e">
        <f t="shared" si="6"/>
        <v>#VALUE!</v>
      </c>
      <c r="T78" s="644"/>
      <c r="U78" s="645" t="str">
        <f t="shared" si="11"/>
        <v>-</v>
      </c>
      <c r="V78" s="645">
        <v>40664</v>
      </c>
      <c r="W78" s="601" t="s">
        <v>457</v>
      </c>
      <c r="X78" s="601">
        <f t="shared" si="7"/>
        <v>2011</v>
      </c>
      <c r="AA78" s="649"/>
      <c r="AB78" s="5"/>
      <c r="AC78" s="5"/>
    </row>
    <row r="79" spans="1:29" ht="12.75" hidden="1">
      <c r="A79" s="511">
        <f t="shared" si="3"/>
      </c>
      <c r="B79" s="512" t="e">
        <f t="shared" si="8"/>
        <v>#VALUE!</v>
      </c>
      <c r="C79" s="506" t="e">
        <f t="shared" si="4"/>
        <v>#VALUE!</v>
      </c>
      <c r="D79" s="507" t="e">
        <f t="shared" si="12"/>
        <v>#VALUE!</v>
      </c>
      <c r="E79" s="508" t="e">
        <f t="shared" si="9"/>
        <v>#VALUE!</v>
      </c>
      <c r="F79" s="513"/>
      <c r="G79" s="513"/>
      <c r="H79" s="513"/>
      <c r="I79" s="514"/>
      <c r="J79" s="514"/>
      <c r="K79" s="514"/>
      <c r="L79" s="514"/>
      <c r="M79" s="514"/>
      <c r="N79" s="22"/>
      <c r="O79" s="22"/>
      <c r="P79" s="22"/>
      <c r="Q79" s="22"/>
      <c r="R79" s="23" t="e">
        <f t="shared" si="10"/>
        <v>#VALUE!</v>
      </c>
      <c r="S79" s="293" t="e">
        <f t="shared" si="6"/>
        <v>#VALUE!</v>
      </c>
      <c r="T79" s="644"/>
      <c r="U79" s="645">
        <f t="shared" si="11"/>
        <v>40696</v>
      </c>
      <c r="V79" s="645">
        <v>40696</v>
      </c>
      <c r="W79" s="601" t="s">
        <v>458</v>
      </c>
      <c r="X79" s="601">
        <f t="shared" si="7"/>
        <v>2011</v>
      </c>
      <c r="AA79" s="649"/>
      <c r="AB79" s="5"/>
      <c r="AC79" s="271"/>
    </row>
    <row r="80" spans="1:29" ht="12.75" hidden="1">
      <c r="A80" s="511">
        <f t="shared" si="3"/>
      </c>
      <c r="B80" s="512" t="e">
        <f t="shared" si="8"/>
        <v>#VALUE!</v>
      </c>
      <c r="C80" s="506" t="e">
        <f t="shared" si="4"/>
        <v>#VALUE!</v>
      </c>
      <c r="D80" s="507" t="e">
        <f t="shared" si="12"/>
        <v>#VALUE!</v>
      </c>
      <c r="E80" s="508" t="e">
        <f t="shared" si="9"/>
        <v>#VALUE!</v>
      </c>
      <c r="F80" s="513"/>
      <c r="G80" s="513"/>
      <c r="H80" s="513"/>
      <c r="I80" s="514"/>
      <c r="J80" s="514"/>
      <c r="K80" s="514"/>
      <c r="L80" s="514"/>
      <c r="M80" s="514"/>
      <c r="N80" s="22"/>
      <c r="O80" s="22"/>
      <c r="P80" s="22"/>
      <c r="Q80" s="22"/>
      <c r="R80" s="23" t="e">
        <f t="shared" si="10"/>
        <v>#VALUE!</v>
      </c>
      <c r="S80" s="293" t="e">
        <f t="shared" si="6"/>
        <v>#VALUE!</v>
      </c>
      <c r="T80" s="644"/>
      <c r="U80" s="645">
        <f t="shared" si="11"/>
        <v>40707</v>
      </c>
      <c r="V80" s="645">
        <v>40707</v>
      </c>
      <c r="W80" s="601" t="s">
        <v>459</v>
      </c>
      <c r="X80" s="601">
        <f t="shared" si="7"/>
        <v>2011</v>
      </c>
      <c r="AA80" s="649"/>
      <c r="AB80" s="5"/>
      <c r="AC80" s="5"/>
    </row>
    <row r="81" spans="1:29" ht="12.75" hidden="1">
      <c r="A81" s="511">
        <f t="shared" si="3"/>
      </c>
      <c r="B81" s="512" t="e">
        <f t="shared" si="8"/>
        <v>#VALUE!</v>
      </c>
      <c r="C81" s="506" t="e">
        <f t="shared" si="4"/>
        <v>#VALUE!</v>
      </c>
      <c r="D81" s="507" t="e">
        <f t="shared" si="12"/>
        <v>#VALUE!</v>
      </c>
      <c r="E81" s="508" t="e">
        <f t="shared" si="9"/>
        <v>#VALUE!</v>
      </c>
      <c r="F81" s="513"/>
      <c r="G81" s="513"/>
      <c r="H81" s="513"/>
      <c r="I81" s="514"/>
      <c r="J81" s="514"/>
      <c r="K81" s="514"/>
      <c r="L81" s="514"/>
      <c r="M81" s="514"/>
      <c r="N81" s="22"/>
      <c r="O81" s="22"/>
      <c r="P81" s="22"/>
      <c r="Q81" s="22"/>
      <c r="R81" s="23" t="e">
        <f t="shared" si="10"/>
        <v>#VALUE!</v>
      </c>
      <c r="S81" s="293" t="e">
        <f t="shared" si="6"/>
        <v>#VALUE!</v>
      </c>
      <c r="T81" s="644"/>
      <c r="U81" s="645">
        <f t="shared" si="11"/>
        <v>40717</v>
      </c>
      <c r="V81" s="645">
        <v>40717</v>
      </c>
      <c r="W81" s="601" t="s">
        <v>460</v>
      </c>
      <c r="X81" s="601">
        <f t="shared" si="7"/>
        <v>2011</v>
      </c>
      <c r="AA81" s="649"/>
      <c r="AB81" s="5"/>
      <c r="AC81" s="271"/>
    </row>
    <row r="82" spans="1:29" ht="12.75" hidden="1">
      <c r="A82" s="511">
        <f t="shared" si="3"/>
      </c>
      <c r="B82" s="512" t="e">
        <f t="shared" si="8"/>
        <v>#VALUE!</v>
      </c>
      <c r="C82" s="506" t="e">
        <f t="shared" si="4"/>
        <v>#VALUE!</v>
      </c>
      <c r="D82" s="507" t="e">
        <f t="shared" si="12"/>
        <v>#VALUE!</v>
      </c>
      <c r="E82" s="508" t="e">
        <f t="shared" si="9"/>
        <v>#VALUE!</v>
      </c>
      <c r="F82" s="513"/>
      <c r="G82" s="513"/>
      <c r="H82" s="513"/>
      <c r="I82" s="514"/>
      <c r="J82" s="514"/>
      <c r="K82" s="514"/>
      <c r="L82" s="514"/>
      <c r="M82" s="514"/>
      <c r="N82" s="22"/>
      <c r="O82" s="22"/>
      <c r="P82" s="22"/>
      <c r="Q82" s="22"/>
      <c r="R82" s="23" t="e">
        <f t="shared" si="10"/>
        <v>#VALUE!</v>
      </c>
      <c r="S82" s="293" t="e">
        <f t="shared" si="6"/>
        <v>#VALUE!</v>
      </c>
      <c r="T82" s="644"/>
      <c r="U82" s="645">
        <f t="shared" si="11"/>
        <v>40770</v>
      </c>
      <c r="V82" s="645">
        <v>40770</v>
      </c>
      <c r="W82" s="601" t="s">
        <v>461</v>
      </c>
      <c r="X82" s="601">
        <f t="shared" si="7"/>
        <v>2011</v>
      </c>
      <c r="AA82" s="649"/>
      <c r="AB82" s="5"/>
      <c r="AC82" s="5"/>
    </row>
    <row r="83" spans="1:29" ht="12.75" hidden="1">
      <c r="A83" s="511">
        <f t="shared" si="3"/>
      </c>
      <c r="B83" s="512" t="e">
        <f t="shared" si="8"/>
        <v>#VALUE!</v>
      </c>
      <c r="C83" s="506" t="e">
        <f t="shared" si="4"/>
        <v>#VALUE!</v>
      </c>
      <c r="D83" s="507" t="e">
        <f t="shared" si="12"/>
        <v>#VALUE!</v>
      </c>
      <c r="E83" s="508" t="e">
        <f t="shared" si="9"/>
        <v>#VALUE!</v>
      </c>
      <c r="F83" s="513"/>
      <c r="G83" s="513"/>
      <c r="H83" s="513"/>
      <c r="I83" s="514"/>
      <c r="J83" s="514"/>
      <c r="K83" s="514"/>
      <c r="L83" s="514"/>
      <c r="M83" s="514"/>
      <c r="N83" s="22"/>
      <c r="O83" s="22"/>
      <c r="P83" s="22"/>
      <c r="Q83" s="22"/>
      <c r="R83" s="23" t="e">
        <f t="shared" si="10"/>
        <v>#VALUE!</v>
      </c>
      <c r="S83" s="293" t="e">
        <f t="shared" si="6"/>
        <v>#VALUE!</v>
      </c>
      <c r="T83" s="644"/>
      <c r="U83" s="645">
        <f t="shared" si="11"/>
        <v>40842</v>
      </c>
      <c r="V83" s="645">
        <v>40842</v>
      </c>
      <c r="W83" s="601" t="s">
        <v>462</v>
      </c>
      <c r="X83" s="601">
        <f t="shared" si="7"/>
        <v>2011</v>
      </c>
      <c r="AA83" s="649"/>
      <c r="AB83" s="5"/>
      <c r="AC83" s="271"/>
    </row>
    <row r="84" spans="1:29" ht="12.75" hidden="1">
      <c r="A84" s="511">
        <f t="shared" si="3"/>
      </c>
      <c r="B84" s="512" t="e">
        <f t="shared" si="8"/>
        <v>#VALUE!</v>
      </c>
      <c r="C84" s="506" t="e">
        <f t="shared" si="4"/>
        <v>#VALUE!</v>
      </c>
      <c r="D84" s="507" t="e">
        <f t="shared" si="12"/>
        <v>#VALUE!</v>
      </c>
      <c r="E84" s="508" t="e">
        <f t="shared" si="9"/>
        <v>#VALUE!</v>
      </c>
      <c r="F84" s="513"/>
      <c r="G84" s="513"/>
      <c r="H84" s="513"/>
      <c r="I84" s="514"/>
      <c r="J84" s="514"/>
      <c r="K84" s="514"/>
      <c r="L84" s="514"/>
      <c r="M84" s="514"/>
      <c r="N84" s="22"/>
      <c r="O84" s="22"/>
      <c r="P84" s="22"/>
      <c r="Q84" s="22"/>
      <c r="R84" s="23" t="e">
        <f t="shared" si="10"/>
        <v>#VALUE!</v>
      </c>
      <c r="S84" s="293" t="e">
        <f t="shared" si="6"/>
        <v>#VALUE!</v>
      </c>
      <c r="T84" s="644"/>
      <c r="U84" s="645">
        <f t="shared" si="11"/>
        <v>40848</v>
      </c>
      <c r="V84" s="645">
        <v>40848</v>
      </c>
      <c r="W84" s="601" t="s">
        <v>463</v>
      </c>
      <c r="X84" s="601">
        <f t="shared" si="7"/>
        <v>2011</v>
      </c>
      <c r="AA84" s="649"/>
      <c r="AB84" s="5"/>
      <c r="AC84" s="5"/>
    </row>
    <row r="85" spans="1:29" ht="12.75" hidden="1">
      <c r="A85" s="511">
        <f t="shared" si="3"/>
      </c>
      <c r="B85" s="512" t="e">
        <f t="shared" si="8"/>
        <v>#VALUE!</v>
      </c>
      <c r="C85" s="506" t="e">
        <f t="shared" si="4"/>
        <v>#VALUE!</v>
      </c>
      <c r="D85" s="507" t="e">
        <f t="shared" si="12"/>
        <v>#VALUE!</v>
      </c>
      <c r="E85" s="508" t="e">
        <f t="shared" si="9"/>
        <v>#VALUE!</v>
      </c>
      <c r="F85" s="513"/>
      <c r="G85" s="513"/>
      <c r="H85" s="513"/>
      <c r="I85" s="514"/>
      <c r="J85" s="514"/>
      <c r="K85" s="514"/>
      <c r="L85" s="514"/>
      <c r="M85" s="514"/>
      <c r="N85" s="22"/>
      <c r="O85" s="22"/>
      <c r="P85" s="22"/>
      <c r="Q85" s="22"/>
      <c r="R85" s="23" t="e">
        <f t="shared" si="10"/>
        <v>#VALUE!</v>
      </c>
      <c r="S85" s="293" t="e">
        <f t="shared" si="6"/>
        <v>#VALUE!</v>
      </c>
      <c r="T85" s="644"/>
      <c r="U85" s="645">
        <f t="shared" si="11"/>
        <v>40885</v>
      </c>
      <c r="V85" s="645">
        <v>40885</v>
      </c>
      <c r="W85" s="601" t="s">
        <v>464</v>
      </c>
      <c r="X85" s="601">
        <f t="shared" si="7"/>
        <v>2011</v>
      </c>
      <c r="AA85" s="649"/>
      <c r="AB85" s="5"/>
      <c r="AC85" s="271"/>
    </row>
    <row r="86" spans="1:29" ht="12.75" hidden="1">
      <c r="A86" s="511">
        <f t="shared" si="3"/>
      </c>
      <c r="B86" s="512" t="e">
        <f t="shared" si="8"/>
        <v>#VALUE!</v>
      </c>
      <c r="C86" s="506" t="e">
        <f t="shared" si="4"/>
        <v>#VALUE!</v>
      </c>
      <c r="D86" s="507" t="e">
        <f t="shared" si="12"/>
        <v>#VALUE!</v>
      </c>
      <c r="E86" s="508" t="e">
        <f t="shared" si="9"/>
        <v>#VALUE!</v>
      </c>
      <c r="F86" s="513"/>
      <c r="G86" s="513"/>
      <c r="H86" s="513"/>
      <c r="I86" s="514"/>
      <c r="J86" s="514"/>
      <c r="K86" s="514"/>
      <c r="L86" s="514"/>
      <c r="M86" s="514"/>
      <c r="N86" s="22"/>
      <c r="O86" s="22"/>
      <c r="P86" s="22"/>
      <c r="Q86" s="22"/>
      <c r="R86" s="23" t="e">
        <f t="shared" si="10"/>
        <v>#VALUE!</v>
      </c>
      <c r="S86" s="293" t="e">
        <f t="shared" si="6"/>
        <v>#VALUE!</v>
      </c>
      <c r="T86" s="644"/>
      <c r="U86" s="645" t="str">
        <f t="shared" si="11"/>
        <v>-</v>
      </c>
      <c r="V86" s="645">
        <v>40901</v>
      </c>
      <c r="W86" s="601" t="s">
        <v>465</v>
      </c>
      <c r="X86" s="601">
        <f t="shared" si="7"/>
        <v>2011</v>
      </c>
      <c r="AA86" s="649"/>
      <c r="AB86" s="5"/>
      <c r="AC86" s="5"/>
    </row>
    <row r="87" spans="1:29" ht="12.75" hidden="1">
      <c r="A87" s="511">
        <f t="shared" si="3"/>
      </c>
      <c r="B87" s="512" t="e">
        <f t="shared" si="8"/>
        <v>#VALUE!</v>
      </c>
      <c r="C87" s="506" t="e">
        <f t="shared" si="4"/>
        <v>#VALUE!</v>
      </c>
      <c r="D87" s="507" t="e">
        <f t="shared" si="12"/>
        <v>#VALUE!</v>
      </c>
      <c r="E87" s="508" t="e">
        <f t="shared" si="9"/>
        <v>#VALUE!</v>
      </c>
      <c r="F87" s="513"/>
      <c r="G87" s="513"/>
      <c r="H87" s="513"/>
      <c r="I87" s="514"/>
      <c r="J87" s="514"/>
      <c r="K87" s="514"/>
      <c r="L87" s="514"/>
      <c r="M87" s="514"/>
      <c r="N87" s="22"/>
      <c r="O87" s="22"/>
      <c r="P87" s="22"/>
      <c r="Q87" s="22"/>
      <c r="R87" s="23" t="e">
        <f t="shared" si="10"/>
        <v>#VALUE!</v>
      </c>
      <c r="S87" s="293" t="e">
        <f t="shared" si="6"/>
        <v>#VALUE!</v>
      </c>
      <c r="T87" s="644"/>
      <c r="U87" s="645" t="str">
        <f t="shared" si="11"/>
        <v>-</v>
      </c>
      <c r="V87" s="645">
        <v>40902</v>
      </c>
      <c r="W87" s="601" t="s">
        <v>466</v>
      </c>
      <c r="X87" s="601">
        <f t="shared" si="7"/>
        <v>2011</v>
      </c>
      <c r="AA87" s="649"/>
      <c r="AB87" s="5"/>
      <c r="AC87" s="271"/>
    </row>
    <row r="88" spans="1:29" ht="12.75" hidden="1">
      <c r="A88" s="511">
        <f t="shared" si="3"/>
      </c>
      <c r="B88" s="512" t="e">
        <f t="shared" si="8"/>
        <v>#VALUE!</v>
      </c>
      <c r="C88" s="506" t="e">
        <f t="shared" si="4"/>
        <v>#VALUE!</v>
      </c>
      <c r="D88" s="507" t="e">
        <f t="shared" si="12"/>
        <v>#VALUE!</v>
      </c>
      <c r="E88" s="508" t="e">
        <f t="shared" si="9"/>
        <v>#VALUE!</v>
      </c>
      <c r="F88" s="513"/>
      <c r="G88" s="513"/>
      <c r="H88" s="513"/>
      <c r="I88" s="514"/>
      <c r="J88" s="514"/>
      <c r="K88" s="514"/>
      <c r="L88" s="514"/>
      <c r="M88" s="514"/>
      <c r="N88" s="22"/>
      <c r="O88" s="22"/>
      <c r="P88" s="22"/>
      <c r="Q88" s="22"/>
      <c r="R88" s="23" t="e">
        <f t="shared" si="10"/>
        <v>#VALUE!</v>
      </c>
      <c r="S88" s="293" t="e">
        <f t="shared" si="6"/>
        <v>#VALUE!</v>
      </c>
      <c r="T88" s="644"/>
      <c r="U88" s="645">
        <f t="shared" si="11"/>
        <v>40903</v>
      </c>
      <c r="V88" s="645">
        <v>40903</v>
      </c>
      <c r="W88" s="601" t="s">
        <v>467</v>
      </c>
      <c r="X88" s="601">
        <f t="shared" si="7"/>
        <v>2011</v>
      </c>
      <c r="AA88" s="649"/>
      <c r="AB88" s="5"/>
      <c r="AC88" s="5"/>
    </row>
    <row r="89" spans="1:29" ht="12.75" hidden="1">
      <c r="A89" s="511">
        <f t="shared" si="3"/>
      </c>
      <c r="B89" s="512" t="e">
        <f t="shared" si="8"/>
        <v>#VALUE!</v>
      </c>
      <c r="C89" s="506" t="e">
        <f t="shared" si="4"/>
        <v>#VALUE!</v>
      </c>
      <c r="D89" s="507" t="e">
        <f t="shared" si="12"/>
        <v>#VALUE!</v>
      </c>
      <c r="E89" s="508" t="e">
        <f t="shared" si="9"/>
        <v>#VALUE!</v>
      </c>
      <c r="F89" s="513"/>
      <c r="G89" s="513"/>
      <c r="H89" s="513"/>
      <c r="I89" s="514"/>
      <c r="J89" s="514"/>
      <c r="K89" s="514"/>
      <c r="L89" s="514"/>
      <c r="M89" s="514"/>
      <c r="N89" s="22"/>
      <c r="O89" s="22"/>
      <c r="P89" s="22"/>
      <c r="Q89" s="22"/>
      <c r="R89" s="23" t="e">
        <f t="shared" si="10"/>
        <v>#VALUE!</v>
      </c>
      <c r="S89" s="293" t="e">
        <f t="shared" si="6"/>
        <v>#VALUE!</v>
      </c>
      <c r="T89" s="644"/>
      <c r="U89" s="645" t="str">
        <f t="shared" si="11"/>
        <v>-</v>
      </c>
      <c r="V89" s="645">
        <v>40908</v>
      </c>
      <c r="W89" s="601" t="s">
        <v>465</v>
      </c>
      <c r="X89" s="601">
        <f t="shared" si="7"/>
        <v>2011</v>
      </c>
      <c r="AA89" s="649"/>
      <c r="AB89" s="5"/>
      <c r="AC89" s="271"/>
    </row>
    <row r="90" spans="1:29" ht="12.75" hidden="1">
      <c r="A90" s="511">
        <f t="shared" si="3"/>
      </c>
      <c r="B90" s="512" t="e">
        <f t="shared" si="8"/>
        <v>#VALUE!</v>
      </c>
      <c r="C90" s="506" t="e">
        <f t="shared" si="4"/>
        <v>#VALUE!</v>
      </c>
      <c r="D90" s="507" t="e">
        <f t="shared" si="12"/>
        <v>#VALUE!</v>
      </c>
      <c r="E90" s="508" t="e">
        <f t="shared" si="9"/>
        <v>#VALUE!</v>
      </c>
      <c r="F90" s="513"/>
      <c r="G90" s="513"/>
      <c r="H90" s="513"/>
      <c r="I90" s="514"/>
      <c r="J90" s="514"/>
      <c r="K90" s="514"/>
      <c r="L90" s="514"/>
      <c r="M90" s="514"/>
      <c r="N90" s="22"/>
      <c r="O90" s="22"/>
      <c r="P90" s="22"/>
      <c r="Q90" s="22"/>
      <c r="R90" s="23" t="e">
        <f t="shared" si="10"/>
        <v>#VALUE!</v>
      </c>
      <c r="S90" s="293" t="e">
        <f t="shared" si="6"/>
        <v>#VALUE!</v>
      </c>
      <c r="T90" s="644"/>
      <c r="U90" s="645" t="str">
        <f t="shared" si="11"/>
        <v>-</v>
      </c>
      <c r="V90" s="645">
        <v>40909</v>
      </c>
      <c r="W90" s="601" t="s">
        <v>454</v>
      </c>
      <c r="X90" s="601">
        <f t="shared" si="7"/>
        <v>2012</v>
      </c>
      <c r="AA90" s="649"/>
      <c r="AB90" s="5"/>
      <c r="AC90" s="5"/>
    </row>
    <row r="91" spans="1:29" ht="12.75" hidden="1">
      <c r="A91" s="511">
        <f t="shared" si="3"/>
      </c>
      <c r="B91" s="512" t="e">
        <f t="shared" si="8"/>
        <v>#VALUE!</v>
      </c>
      <c r="C91" s="506" t="e">
        <f t="shared" si="4"/>
        <v>#VALUE!</v>
      </c>
      <c r="D91" s="507" t="e">
        <f t="shared" si="12"/>
        <v>#VALUE!</v>
      </c>
      <c r="E91" s="508" t="e">
        <f t="shared" si="9"/>
        <v>#VALUE!</v>
      </c>
      <c r="F91" s="513"/>
      <c r="G91" s="513"/>
      <c r="H91" s="513"/>
      <c r="I91" s="514"/>
      <c r="J91" s="514"/>
      <c r="K91" s="514"/>
      <c r="L91" s="514"/>
      <c r="M91" s="514"/>
      <c r="N91" s="22"/>
      <c r="O91" s="22"/>
      <c r="P91" s="22"/>
      <c r="Q91" s="22"/>
      <c r="R91" s="23" t="e">
        <f t="shared" si="10"/>
        <v>#VALUE!</v>
      </c>
      <c r="S91" s="293" t="e">
        <f t="shared" si="6"/>
        <v>#VALUE!</v>
      </c>
      <c r="T91" s="644"/>
      <c r="U91" s="645">
        <f t="shared" si="11"/>
        <v>40914</v>
      </c>
      <c r="V91" s="645">
        <v>40914</v>
      </c>
      <c r="W91" s="601" t="s">
        <v>455</v>
      </c>
      <c r="X91" s="601">
        <f t="shared" si="7"/>
        <v>2012</v>
      </c>
      <c r="AA91" s="649"/>
      <c r="AB91" s="5"/>
      <c r="AC91" s="5"/>
    </row>
    <row r="92" spans="1:29" ht="12.75" hidden="1">
      <c r="A92" s="511">
        <f t="shared" si="3"/>
      </c>
      <c r="B92" s="512" t="e">
        <f t="shared" si="8"/>
        <v>#VALUE!</v>
      </c>
      <c r="C92" s="506" t="e">
        <f t="shared" si="4"/>
        <v>#VALUE!</v>
      </c>
      <c r="D92" s="507" t="e">
        <f t="shared" si="12"/>
        <v>#VALUE!</v>
      </c>
      <c r="E92" s="508" t="e">
        <f t="shared" si="9"/>
        <v>#VALUE!</v>
      </c>
      <c r="F92" s="513"/>
      <c r="G92" s="513"/>
      <c r="H92" s="513"/>
      <c r="I92" s="514"/>
      <c r="J92" s="514"/>
      <c r="K92" s="514"/>
      <c r="L92" s="514"/>
      <c r="M92" s="514"/>
      <c r="N92" s="22"/>
      <c r="O92" s="22"/>
      <c r="P92" s="22"/>
      <c r="Q92" s="22"/>
      <c r="R92" s="23" t="e">
        <f t="shared" si="10"/>
        <v>#VALUE!</v>
      </c>
      <c r="S92" s="293" t="e">
        <f t="shared" si="6"/>
        <v>#VALUE!</v>
      </c>
      <c r="T92" s="644"/>
      <c r="U92" s="645">
        <f t="shared" si="11"/>
        <v>41008</v>
      </c>
      <c r="V92" s="645">
        <v>41008</v>
      </c>
      <c r="W92" s="601" t="s">
        <v>456</v>
      </c>
      <c r="X92" s="601">
        <f t="shared" si="7"/>
        <v>2012</v>
      </c>
      <c r="AA92" s="649"/>
      <c r="AB92" s="5"/>
      <c r="AC92" s="5"/>
    </row>
    <row r="93" spans="1:29" ht="12.75" hidden="1">
      <c r="A93" s="511">
        <f t="shared" si="3"/>
      </c>
      <c r="B93" s="512" t="e">
        <f t="shared" si="8"/>
        <v>#VALUE!</v>
      </c>
      <c r="C93" s="506" t="e">
        <f t="shared" si="4"/>
        <v>#VALUE!</v>
      </c>
      <c r="D93" s="507" t="e">
        <f t="shared" si="12"/>
        <v>#VALUE!</v>
      </c>
      <c r="E93" s="508" t="e">
        <f t="shared" si="9"/>
        <v>#VALUE!</v>
      </c>
      <c r="F93" s="513"/>
      <c r="G93" s="513"/>
      <c r="H93" s="513"/>
      <c r="I93" s="514"/>
      <c r="J93" s="514"/>
      <c r="K93" s="514"/>
      <c r="L93" s="514"/>
      <c r="M93" s="514"/>
      <c r="N93" s="22"/>
      <c r="O93" s="22"/>
      <c r="P93" s="22"/>
      <c r="Q93" s="22"/>
      <c r="R93" s="23" t="e">
        <f t="shared" si="10"/>
        <v>#VALUE!</v>
      </c>
      <c r="S93" s="293" t="e">
        <f t="shared" si="6"/>
        <v>#VALUE!</v>
      </c>
      <c r="T93" s="644"/>
      <c r="U93" s="645">
        <f t="shared" si="11"/>
        <v>41030</v>
      </c>
      <c r="V93" s="645">
        <v>41030</v>
      </c>
      <c r="W93" s="601" t="s">
        <v>457</v>
      </c>
      <c r="X93" s="601">
        <f t="shared" si="7"/>
        <v>2012</v>
      </c>
      <c r="AA93" s="648"/>
      <c r="AB93" s="5"/>
      <c r="AC93" s="5"/>
    </row>
    <row r="94" spans="1:29" ht="12.75" hidden="1">
      <c r="A94" s="511">
        <f t="shared" si="3"/>
      </c>
      <c r="B94" s="512" t="e">
        <f t="shared" si="8"/>
        <v>#VALUE!</v>
      </c>
      <c r="C94" s="506" t="e">
        <f t="shared" si="4"/>
        <v>#VALUE!</v>
      </c>
      <c r="D94" s="507" t="e">
        <f t="shared" si="12"/>
        <v>#VALUE!</v>
      </c>
      <c r="E94" s="508" t="e">
        <f t="shared" si="9"/>
        <v>#VALUE!</v>
      </c>
      <c r="F94" s="513"/>
      <c r="G94" s="513"/>
      <c r="H94" s="513"/>
      <c r="I94" s="514"/>
      <c r="J94" s="514"/>
      <c r="K94" s="514"/>
      <c r="L94" s="514"/>
      <c r="M94" s="514"/>
      <c r="N94" s="22"/>
      <c r="O94" s="22"/>
      <c r="P94" s="22"/>
      <c r="Q94" s="22"/>
      <c r="R94" s="23" t="e">
        <f t="shared" si="10"/>
        <v>#VALUE!</v>
      </c>
      <c r="S94" s="293" t="e">
        <f t="shared" si="6"/>
        <v>#VALUE!</v>
      </c>
      <c r="T94" s="644"/>
      <c r="U94" s="645">
        <f t="shared" si="11"/>
        <v>41046</v>
      </c>
      <c r="V94" s="645">
        <v>41046</v>
      </c>
      <c r="W94" s="601" t="s">
        <v>458</v>
      </c>
      <c r="X94" s="601">
        <f t="shared" si="7"/>
        <v>2012</v>
      </c>
      <c r="AA94" s="649"/>
      <c r="AB94" s="5"/>
      <c r="AC94" s="5"/>
    </row>
    <row r="95" spans="1:29" ht="12.75" hidden="1">
      <c r="A95" s="511">
        <f t="shared" si="3"/>
      </c>
      <c r="B95" s="512" t="e">
        <f t="shared" si="8"/>
        <v>#VALUE!</v>
      </c>
      <c r="C95" s="506" t="e">
        <f t="shared" si="4"/>
        <v>#VALUE!</v>
      </c>
      <c r="D95" s="507" t="e">
        <f t="shared" si="12"/>
        <v>#VALUE!</v>
      </c>
      <c r="E95" s="508" t="e">
        <f t="shared" si="9"/>
        <v>#VALUE!</v>
      </c>
      <c r="F95" s="513"/>
      <c r="G95" s="513"/>
      <c r="H95" s="513"/>
      <c r="I95" s="514"/>
      <c r="J95" s="514"/>
      <c r="K95" s="514"/>
      <c r="L95" s="514"/>
      <c r="M95" s="514"/>
      <c r="N95" s="22"/>
      <c r="O95" s="22"/>
      <c r="P95" s="22"/>
      <c r="Q95" s="22"/>
      <c r="R95" s="23" t="e">
        <f t="shared" si="10"/>
        <v>#VALUE!</v>
      </c>
      <c r="S95" s="293" t="e">
        <f t="shared" si="6"/>
        <v>#VALUE!</v>
      </c>
      <c r="T95" s="644"/>
      <c r="U95" s="645">
        <f t="shared" si="11"/>
        <v>41057</v>
      </c>
      <c r="V95" s="645">
        <v>41057</v>
      </c>
      <c r="W95" s="601" t="s">
        <v>459</v>
      </c>
      <c r="X95" s="601">
        <f t="shared" si="7"/>
        <v>2012</v>
      </c>
      <c r="AA95" s="649"/>
      <c r="AB95" s="5"/>
      <c r="AC95" s="5"/>
    </row>
    <row r="96" spans="1:29" ht="12.75" hidden="1">
      <c r="A96" s="511">
        <f t="shared" si="3"/>
      </c>
      <c r="B96" s="512" t="e">
        <f t="shared" si="8"/>
        <v>#VALUE!</v>
      </c>
      <c r="C96" s="506" t="e">
        <f t="shared" si="4"/>
        <v>#VALUE!</v>
      </c>
      <c r="D96" s="507" t="e">
        <f t="shared" si="12"/>
        <v>#VALUE!</v>
      </c>
      <c r="E96" s="508" t="e">
        <f t="shared" si="9"/>
        <v>#VALUE!</v>
      </c>
      <c r="F96" s="513"/>
      <c r="G96" s="513"/>
      <c r="H96" s="513"/>
      <c r="I96" s="514"/>
      <c r="J96" s="514"/>
      <c r="K96" s="514"/>
      <c r="L96" s="514"/>
      <c r="M96" s="514"/>
      <c r="N96" s="22"/>
      <c r="O96" s="22"/>
      <c r="P96" s="22"/>
      <c r="Q96" s="22"/>
      <c r="R96" s="23" t="e">
        <f t="shared" si="10"/>
        <v>#VALUE!</v>
      </c>
      <c r="S96" s="293" t="e">
        <f t="shared" si="6"/>
        <v>#VALUE!</v>
      </c>
      <c r="T96" s="644"/>
      <c r="U96" s="645">
        <f t="shared" si="11"/>
        <v>41067</v>
      </c>
      <c r="V96" s="645">
        <v>41067</v>
      </c>
      <c r="W96" s="601" t="s">
        <v>460</v>
      </c>
      <c r="X96" s="601">
        <f t="shared" si="7"/>
        <v>2012</v>
      </c>
      <c r="AA96" s="649"/>
      <c r="AB96" s="271"/>
      <c r="AC96" s="271"/>
    </row>
    <row r="97" spans="1:29" ht="12.75" hidden="1">
      <c r="A97" s="511">
        <f t="shared" si="3"/>
      </c>
      <c r="B97" s="512" t="e">
        <f t="shared" si="8"/>
        <v>#VALUE!</v>
      </c>
      <c r="C97" s="506" t="e">
        <f t="shared" si="4"/>
        <v>#VALUE!</v>
      </c>
      <c r="D97" s="507" t="e">
        <f t="shared" si="12"/>
        <v>#VALUE!</v>
      </c>
      <c r="E97" s="508" t="e">
        <f t="shared" si="9"/>
        <v>#VALUE!</v>
      </c>
      <c r="F97" s="513"/>
      <c r="G97" s="513"/>
      <c r="H97" s="513"/>
      <c r="I97" s="514"/>
      <c r="J97" s="514"/>
      <c r="K97" s="514"/>
      <c r="L97" s="514"/>
      <c r="M97" s="514"/>
      <c r="N97" s="22"/>
      <c r="O97" s="22"/>
      <c r="P97" s="22"/>
      <c r="Q97" s="22"/>
      <c r="R97" s="23" t="e">
        <f t="shared" si="10"/>
        <v>#VALUE!</v>
      </c>
      <c r="S97" s="293" t="e">
        <f t="shared" si="6"/>
        <v>#VALUE!</v>
      </c>
      <c r="T97" s="644"/>
      <c r="U97" s="645">
        <f t="shared" si="11"/>
        <v>41136</v>
      </c>
      <c r="V97" s="645">
        <v>41136</v>
      </c>
      <c r="W97" s="601" t="s">
        <v>461</v>
      </c>
      <c r="X97" s="601">
        <f t="shared" si="7"/>
        <v>2012</v>
      </c>
      <c r="AA97" s="649"/>
      <c r="AB97" s="5"/>
      <c r="AC97" s="5"/>
    </row>
    <row r="98" spans="1:29" ht="12.75" hidden="1">
      <c r="A98" s="511">
        <f t="shared" si="3"/>
      </c>
      <c r="B98" s="512" t="e">
        <f t="shared" si="8"/>
        <v>#VALUE!</v>
      </c>
      <c r="C98" s="506" t="e">
        <f t="shared" si="4"/>
        <v>#VALUE!</v>
      </c>
      <c r="D98" s="507" t="e">
        <f t="shared" si="12"/>
        <v>#VALUE!</v>
      </c>
      <c r="E98" s="508" t="e">
        <f t="shared" si="9"/>
        <v>#VALUE!</v>
      </c>
      <c r="F98" s="513"/>
      <c r="G98" s="513"/>
      <c r="H98" s="513"/>
      <c r="I98" s="514"/>
      <c r="J98" s="514"/>
      <c r="K98" s="514"/>
      <c r="L98" s="514"/>
      <c r="M98" s="514"/>
      <c r="N98" s="22"/>
      <c r="O98" s="22"/>
      <c r="R98" s="23" t="e">
        <f t="shared" si="10"/>
        <v>#VALUE!</v>
      </c>
      <c r="S98" s="293" t="e">
        <f t="shared" si="6"/>
        <v>#VALUE!</v>
      </c>
      <c r="T98" s="644"/>
      <c r="U98" s="645">
        <f t="shared" si="11"/>
        <v>41208</v>
      </c>
      <c r="V98" s="645">
        <v>41208</v>
      </c>
      <c r="W98" s="601" t="s">
        <v>462</v>
      </c>
      <c r="X98" s="601">
        <f t="shared" si="7"/>
        <v>2012</v>
      </c>
      <c r="AA98" s="649"/>
      <c r="AB98" s="5"/>
      <c r="AC98" s="5"/>
    </row>
    <row r="99" spans="1:29" ht="12.75" hidden="1">
      <c r="A99" s="511">
        <f t="shared" si="3"/>
      </c>
      <c r="B99" s="512" t="e">
        <f t="shared" si="8"/>
        <v>#VALUE!</v>
      </c>
      <c r="C99" s="506" t="e">
        <f t="shared" si="4"/>
        <v>#VALUE!</v>
      </c>
      <c r="D99" s="507" t="e">
        <f t="shared" si="12"/>
        <v>#VALUE!</v>
      </c>
      <c r="E99" s="508" t="e">
        <f t="shared" si="9"/>
        <v>#VALUE!</v>
      </c>
      <c r="F99" s="513"/>
      <c r="G99" s="513"/>
      <c r="H99" s="513"/>
      <c r="I99" s="514"/>
      <c r="J99" s="514"/>
      <c r="K99" s="514"/>
      <c r="L99" s="514"/>
      <c r="M99" s="514"/>
      <c r="N99" s="22"/>
      <c r="O99" s="22"/>
      <c r="P99" s="22"/>
      <c r="Q99" s="22"/>
      <c r="R99" s="23" t="e">
        <f t="shared" si="10"/>
        <v>#VALUE!</v>
      </c>
      <c r="S99" s="293" t="e">
        <f t="shared" si="6"/>
        <v>#VALUE!</v>
      </c>
      <c r="T99" s="644"/>
      <c r="U99" s="645">
        <f t="shared" si="11"/>
        <v>41214</v>
      </c>
      <c r="V99" s="645">
        <v>41214</v>
      </c>
      <c r="W99" s="601" t="s">
        <v>463</v>
      </c>
      <c r="X99" s="601">
        <f t="shared" si="7"/>
        <v>2012</v>
      </c>
      <c r="AA99" s="649"/>
      <c r="AB99" s="5"/>
      <c r="AC99" s="5"/>
    </row>
    <row r="100" spans="1:29" ht="12.75" hidden="1">
      <c r="A100" s="511">
        <f t="shared" si="3"/>
      </c>
      <c r="B100" s="512" t="e">
        <f t="shared" si="8"/>
        <v>#VALUE!</v>
      </c>
      <c r="C100" s="506" t="e">
        <f t="shared" si="4"/>
        <v>#VALUE!</v>
      </c>
      <c r="D100" s="507" t="e">
        <f t="shared" si="12"/>
        <v>#VALUE!</v>
      </c>
      <c r="E100" s="508" t="e">
        <f t="shared" si="9"/>
        <v>#VALUE!</v>
      </c>
      <c r="F100" s="513"/>
      <c r="G100" s="513"/>
      <c r="H100" s="513"/>
      <c r="I100" s="514"/>
      <c r="J100" s="514"/>
      <c r="K100" s="514"/>
      <c r="L100" s="514"/>
      <c r="M100" s="514"/>
      <c r="N100" s="22"/>
      <c r="O100" s="22"/>
      <c r="P100" s="22"/>
      <c r="Q100" s="22"/>
      <c r="R100" s="23" t="e">
        <f t="shared" si="10"/>
        <v>#VALUE!</v>
      </c>
      <c r="S100" s="293" t="e">
        <f t="shared" si="6"/>
        <v>#VALUE!</v>
      </c>
      <c r="T100" s="644"/>
      <c r="U100" s="645" t="str">
        <f t="shared" si="11"/>
        <v>-</v>
      </c>
      <c r="V100" s="645">
        <v>41251</v>
      </c>
      <c r="W100" s="601" t="s">
        <v>464</v>
      </c>
      <c r="X100" s="601">
        <f t="shared" si="7"/>
        <v>2012</v>
      </c>
      <c r="AA100" s="649"/>
      <c r="AB100" s="5"/>
      <c r="AC100" s="5"/>
    </row>
    <row r="101" spans="1:29" ht="12.75" hidden="1">
      <c r="A101" s="511">
        <f t="shared" si="3"/>
      </c>
      <c r="B101" s="512" t="e">
        <f t="shared" si="8"/>
        <v>#VALUE!</v>
      </c>
      <c r="C101" s="506" t="e">
        <f t="shared" si="4"/>
        <v>#VALUE!</v>
      </c>
      <c r="D101" s="507" t="e">
        <f t="shared" si="12"/>
        <v>#VALUE!</v>
      </c>
      <c r="E101" s="508" t="e">
        <f t="shared" si="9"/>
        <v>#VALUE!</v>
      </c>
      <c r="F101" s="513"/>
      <c r="G101" s="513"/>
      <c r="H101" s="513"/>
      <c r="I101" s="514"/>
      <c r="J101" s="514"/>
      <c r="K101" s="514"/>
      <c r="L101" s="514"/>
      <c r="M101" s="514"/>
      <c r="N101" s="22"/>
      <c r="O101" s="22"/>
      <c r="P101" s="22"/>
      <c r="Q101" s="22"/>
      <c r="R101" s="23" t="e">
        <f t="shared" si="10"/>
        <v>#VALUE!</v>
      </c>
      <c r="S101" s="293" t="e">
        <f t="shared" si="6"/>
        <v>#VALUE!</v>
      </c>
      <c r="T101" s="644"/>
      <c r="U101" s="645">
        <f t="shared" si="11"/>
        <v>41267</v>
      </c>
      <c r="V101" s="645">
        <v>41267</v>
      </c>
      <c r="W101" s="601" t="s">
        <v>465</v>
      </c>
      <c r="X101" s="601">
        <f t="shared" si="7"/>
        <v>2012</v>
      </c>
      <c r="AA101" s="649"/>
      <c r="AB101" s="5"/>
      <c r="AC101" s="5"/>
    </row>
    <row r="102" spans="1:29" ht="12.75" hidden="1">
      <c r="A102" s="511">
        <f t="shared" si="3"/>
      </c>
      <c r="B102" s="512" t="e">
        <f t="shared" si="8"/>
        <v>#VALUE!</v>
      </c>
      <c r="C102" s="506" t="e">
        <f t="shared" si="4"/>
        <v>#VALUE!</v>
      </c>
      <c r="D102" s="507" t="e">
        <f t="shared" si="12"/>
        <v>#VALUE!</v>
      </c>
      <c r="E102" s="508" t="e">
        <f t="shared" si="9"/>
        <v>#VALUE!</v>
      </c>
      <c r="F102" s="513"/>
      <c r="G102" s="513"/>
      <c r="H102" s="513"/>
      <c r="I102" s="514"/>
      <c r="J102" s="514"/>
      <c r="K102" s="514"/>
      <c r="L102" s="514"/>
      <c r="M102" s="514"/>
      <c r="N102" s="22"/>
      <c r="O102" s="22"/>
      <c r="P102" s="22"/>
      <c r="Q102" s="22"/>
      <c r="R102" s="23" t="e">
        <f t="shared" si="10"/>
        <v>#VALUE!</v>
      </c>
      <c r="S102" s="293" t="e">
        <f t="shared" si="6"/>
        <v>#VALUE!</v>
      </c>
      <c r="T102" s="644"/>
      <c r="U102" s="645">
        <f t="shared" si="11"/>
        <v>41268</v>
      </c>
      <c r="V102" s="645">
        <v>41268</v>
      </c>
      <c r="W102" s="601" t="s">
        <v>466</v>
      </c>
      <c r="X102" s="601">
        <f t="shared" si="7"/>
        <v>2012</v>
      </c>
      <c r="AA102" s="649"/>
      <c r="AB102" s="5"/>
      <c r="AC102" s="5"/>
    </row>
    <row r="103" spans="1:29" ht="12.75" hidden="1">
      <c r="A103" s="511">
        <f t="shared" si="3"/>
      </c>
      <c r="B103" s="512" t="e">
        <f t="shared" si="8"/>
        <v>#VALUE!</v>
      </c>
      <c r="C103" s="506" t="e">
        <f t="shared" si="4"/>
        <v>#VALUE!</v>
      </c>
      <c r="D103" s="507" t="e">
        <f t="shared" si="12"/>
        <v>#VALUE!</v>
      </c>
      <c r="E103" s="508" t="e">
        <f t="shared" si="9"/>
        <v>#VALUE!</v>
      </c>
      <c r="F103" s="513"/>
      <c r="G103" s="513"/>
      <c r="H103" s="513"/>
      <c r="I103" s="514"/>
      <c r="J103" s="514"/>
      <c r="K103" s="514"/>
      <c r="L103" s="514"/>
      <c r="M103" s="514"/>
      <c r="N103" s="22"/>
      <c r="O103" s="22"/>
      <c r="P103" s="22"/>
      <c r="Q103" s="22"/>
      <c r="R103" s="23" t="e">
        <f t="shared" si="10"/>
        <v>#VALUE!</v>
      </c>
      <c r="S103" s="293" t="e">
        <f t="shared" si="6"/>
        <v>#VALUE!</v>
      </c>
      <c r="T103" s="644"/>
      <c r="U103" s="645">
        <f t="shared" si="11"/>
        <v>41269</v>
      </c>
      <c r="V103" s="645">
        <v>41269</v>
      </c>
      <c r="W103" s="601" t="s">
        <v>467</v>
      </c>
      <c r="X103" s="601">
        <f t="shared" si="7"/>
        <v>2012</v>
      </c>
      <c r="AA103" s="649"/>
      <c r="AB103" s="5"/>
      <c r="AC103" s="5"/>
    </row>
    <row r="104" spans="1:29" ht="12.75" hidden="1">
      <c r="A104" s="511">
        <f t="shared" si="3"/>
      </c>
      <c r="B104" s="512" t="e">
        <f t="shared" si="8"/>
        <v>#VALUE!</v>
      </c>
      <c r="C104" s="506" t="e">
        <f t="shared" si="4"/>
        <v>#VALUE!</v>
      </c>
      <c r="D104" s="507" t="e">
        <f t="shared" si="12"/>
        <v>#VALUE!</v>
      </c>
      <c r="E104" s="508" t="e">
        <f t="shared" si="9"/>
        <v>#VALUE!</v>
      </c>
      <c r="F104" s="513"/>
      <c r="G104" s="513"/>
      <c r="H104" s="513"/>
      <c r="I104" s="514"/>
      <c r="J104" s="514"/>
      <c r="K104" s="514"/>
      <c r="L104" s="514"/>
      <c r="M104" s="514"/>
      <c r="N104" s="22"/>
      <c r="O104" s="22"/>
      <c r="P104" s="22"/>
      <c r="Q104" s="22"/>
      <c r="R104" s="23" t="e">
        <f t="shared" si="10"/>
        <v>#VALUE!</v>
      </c>
      <c r="S104" s="293" t="e">
        <f t="shared" si="6"/>
        <v>#VALUE!</v>
      </c>
      <c r="T104" s="644"/>
      <c r="U104" s="645">
        <f t="shared" si="11"/>
        <v>41274</v>
      </c>
      <c r="V104" s="645">
        <v>41274</v>
      </c>
      <c r="W104" s="601" t="s">
        <v>465</v>
      </c>
      <c r="X104" s="601">
        <f t="shared" si="7"/>
        <v>2012</v>
      </c>
      <c r="AA104" s="649"/>
      <c r="AB104" s="5"/>
      <c r="AC104" s="5"/>
    </row>
    <row r="105" spans="1:29" ht="12.75" hidden="1">
      <c r="A105" s="511">
        <f t="shared" si="3"/>
      </c>
      <c r="B105" s="512" t="e">
        <f t="shared" si="8"/>
        <v>#VALUE!</v>
      </c>
      <c r="C105" s="506" t="e">
        <f t="shared" si="4"/>
        <v>#VALUE!</v>
      </c>
      <c r="D105" s="507" t="e">
        <f t="shared" si="12"/>
        <v>#VALUE!</v>
      </c>
      <c r="E105" s="508" t="e">
        <f t="shared" si="9"/>
        <v>#VALUE!</v>
      </c>
      <c r="F105" s="513"/>
      <c r="G105" s="513"/>
      <c r="H105" s="513"/>
      <c r="I105" s="514"/>
      <c r="J105" s="514"/>
      <c r="K105" s="514"/>
      <c r="L105" s="514"/>
      <c r="M105" s="514"/>
      <c r="N105" s="22"/>
      <c r="O105" s="22"/>
      <c r="P105" s="22"/>
      <c r="Q105" s="22"/>
      <c r="R105" s="23" t="e">
        <f t="shared" si="10"/>
        <v>#VALUE!</v>
      </c>
      <c r="S105" s="293" t="e">
        <f t="shared" si="6"/>
        <v>#VALUE!</v>
      </c>
      <c r="T105" s="644"/>
      <c r="U105" s="645">
        <f t="shared" si="11"/>
        <v>41275</v>
      </c>
      <c r="V105" s="645">
        <v>41275</v>
      </c>
      <c r="W105" s="601" t="s">
        <v>454</v>
      </c>
      <c r="X105" s="601">
        <f t="shared" si="7"/>
        <v>2013</v>
      </c>
      <c r="AA105" s="649"/>
      <c r="AB105" s="5"/>
      <c r="AC105" s="5"/>
    </row>
    <row r="106" spans="1:29" ht="12.75" hidden="1">
      <c r="A106" s="511">
        <f t="shared" si="3"/>
      </c>
      <c r="B106" s="512" t="e">
        <f t="shared" si="8"/>
        <v>#VALUE!</v>
      </c>
      <c r="C106" s="506" t="e">
        <f t="shared" si="4"/>
        <v>#VALUE!</v>
      </c>
      <c r="D106" s="507" t="e">
        <f t="shared" si="12"/>
        <v>#VALUE!</v>
      </c>
      <c r="E106" s="508" t="e">
        <f t="shared" si="9"/>
        <v>#VALUE!</v>
      </c>
      <c r="F106" s="513"/>
      <c r="G106" s="513"/>
      <c r="H106" s="513"/>
      <c r="I106" s="514"/>
      <c r="J106" s="514"/>
      <c r="K106" s="514"/>
      <c r="L106" s="514"/>
      <c r="M106" s="514"/>
      <c r="N106" s="22"/>
      <c r="O106" s="22"/>
      <c r="P106" s="22"/>
      <c r="Q106" s="22"/>
      <c r="R106" s="23" t="e">
        <f t="shared" si="10"/>
        <v>#VALUE!</v>
      </c>
      <c r="S106" s="293" t="e">
        <f t="shared" si="6"/>
        <v>#VALUE!</v>
      </c>
      <c r="T106" s="644"/>
      <c r="U106" s="645" t="str">
        <f t="shared" si="11"/>
        <v>-</v>
      </c>
      <c r="V106" s="645">
        <v>41280</v>
      </c>
      <c r="W106" s="601" t="s">
        <v>455</v>
      </c>
      <c r="X106" s="601">
        <f t="shared" si="7"/>
        <v>2013</v>
      </c>
      <c r="AA106" s="649"/>
      <c r="AB106" s="5"/>
      <c r="AC106" s="5"/>
    </row>
    <row r="107" spans="1:29" ht="12.75" hidden="1">
      <c r="A107" s="511">
        <f t="shared" si="3"/>
      </c>
      <c r="B107" s="512" t="e">
        <f t="shared" si="8"/>
        <v>#VALUE!</v>
      </c>
      <c r="C107" s="506" t="e">
        <f t="shared" si="4"/>
        <v>#VALUE!</v>
      </c>
      <c r="D107" s="507" t="e">
        <f t="shared" si="12"/>
        <v>#VALUE!</v>
      </c>
      <c r="E107" s="508" t="e">
        <f t="shared" si="9"/>
        <v>#VALUE!</v>
      </c>
      <c r="F107" s="513"/>
      <c r="G107" s="513"/>
      <c r="H107" s="513"/>
      <c r="I107" s="514"/>
      <c r="J107" s="514"/>
      <c r="K107" s="514"/>
      <c r="L107" s="514"/>
      <c r="M107" s="514"/>
      <c r="N107" s="22"/>
      <c r="O107" s="22"/>
      <c r="P107" s="22"/>
      <c r="Q107" s="22"/>
      <c r="R107" s="23" t="e">
        <f t="shared" si="10"/>
        <v>#VALUE!</v>
      </c>
      <c r="S107" s="293" t="e">
        <f t="shared" si="6"/>
        <v>#VALUE!</v>
      </c>
      <c r="T107" s="644"/>
      <c r="U107" s="645">
        <f t="shared" si="11"/>
        <v>41365</v>
      </c>
      <c r="V107" s="645">
        <v>41365</v>
      </c>
      <c r="W107" s="601" t="s">
        <v>456</v>
      </c>
      <c r="X107" s="601">
        <f t="shared" si="7"/>
        <v>2013</v>
      </c>
      <c r="AA107" s="649"/>
      <c r="AB107" s="5"/>
      <c r="AC107" s="5"/>
    </row>
    <row r="108" spans="1:29" ht="12.75" hidden="1">
      <c r="A108" s="511">
        <f t="shared" si="3"/>
      </c>
      <c r="B108" s="512" t="e">
        <f t="shared" si="8"/>
        <v>#VALUE!</v>
      </c>
      <c r="C108" s="506" t="e">
        <f t="shared" si="4"/>
        <v>#VALUE!</v>
      </c>
      <c r="D108" s="507" t="e">
        <f t="shared" si="12"/>
        <v>#VALUE!</v>
      </c>
      <c r="E108" s="508" t="e">
        <f t="shared" si="9"/>
        <v>#VALUE!</v>
      </c>
      <c r="F108" s="513"/>
      <c r="G108" s="513"/>
      <c r="H108" s="513"/>
      <c r="I108" s="514"/>
      <c r="J108" s="514"/>
      <c r="K108" s="514"/>
      <c r="L108" s="514"/>
      <c r="M108" s="514"/>
      <c r="N108" s="22"/>
      <c r="O108" s="22"/>
      <c r="P108" s="22"/>
      <c r="Q108" s="22"/>
      <c r="R108" s="23" t="e">
        <f t="shared" si="10"/>
        <v>#VALUE!</v>
      </c>
      <c r="S108" s="293" t="e">
        <f t="shared" si="6"/>
        <v>#VALUE!</v>
      </c>
      <c r="T108" s="644"/>
      <c r="U108" s="645">
        <f t="shared" si="11"/>
        <v>41395</v>
      </c>
      <c r="V108" s="645">
        <v>41395</v>
      </c>
      <c r="W108" s="601" t="s">
        <v>457</v>
      </c>
      <c r="X108" s="601">
        <f t="shared" si="7"/>
        <v>2013</v>
      </c>
      <c r="AA108" s="649"/>
      <c r="AB108" s="5"/>
      <c r="AC108" s="5"/>
    </row>
    <row r="109" spans="1:29" ht="12.75" hidden="1">
      <c r="A109" s="511">
        <f t="shared" si="3"/>
      </c>
      <c r="B109" s="512" t="e">
        <f t="shared" si="8"/>
        <v>#VALUE!</v>
      </c>
      <c r="C109" s="506" t="e">
        <f t="shared" si="4"/>
        <v>#VALUE!</v>
      </c>
      <c r="D109" s="507" t="e">
        <f t="shared" si="12"/>
        <v>#VALUE!</v>
      </c>
      <c r="E109" s="508" t="e">
        <f aca="true" t="shared" si="13" ref="E109:E140">MAX(R109-D109,0)</f>
        <v>#VALUE!</v>
      </c>
      <c r="F109" s="513"/>
      <c r="G109" s="513"/>
      <c r="H109" s="513"/>
      <c r="I109" s="514"/>
      <c r="J109" s="514"/>
      <c r="K109" s="514"/>
      <c r="L109" s="514"/>
      <c r="M109" s="514"/>
      <c r="N109" s="22"/>
      <c r="O109" s="22"/>
      <c r="P109" s="22"/>
      <c r="Q109" s="22"/>
      <c r="R109" s="23" t="e">
        <f aca="true" t="shared" si="14" ref="R109:R140">C109-B109+IF(WEEKDAY(C109)&lt;&gt;1,1,0)-IF(AND(WEEKDAY(C109,2)&gt;=6,AuswahlSamstag="nein"),1,0)</f>
        <v>#VALUE!</v>
      </c>
      <c r="S109" s="293" t="e">
        <f t="shared" si="6"/>
        <v>#VALUE!</v>
      </c>
      <c r="T109" s="644"/>
      <c r="U109" s="645">
        <f aca="true" t="shared" si="15" ref="U109:U140">IF(AuswahlSamstag="ja",IF(WEEKDAY(V109)=1,"-",V109),IF(OR(WEEKDAY(V109)=1,WEEKDAY(V109)=7),"-",V109))</f>
        <v>41403</v>
      </c>
      <c r="V109" s="645">
        <v>41403</v>
      </c>
      <c r="W109" s="601" t="s">
        <v>458</v>
      </c>
      <c r="X109" s="601">
        <f t="shared" si="7"/>
        <v>2013</v>
      </c>
      <c r="AA109" s="648"/>
      <c r="AB109" s="5"/>
      <c r="AC109" s="5"/>
    </row>
    <row r="110" spans="1:29" ht="12.75" hidden="1">
      <c r="A110" s="511">
        <f aca="true" t="shared" si="16" ref="A110:A173">IF(ISERROR(IF(B110&lt;&gt;"",A109+1,0)),"",IF(B110&lt;&gt;"",A109+1,0))</f>
      </c>
      <c r="B110" s="512" t="e">
        <f t="shared" si="8"/>
        <v>#VALUE!</v>
      </c>
      <c r="C110" s="506" t="e">
        <f aca="true" t="shared" si="17" ref="C110:C173">MIN(B110+7-WEEKDAY(B110,2),G$35)</f>
        <v>#VALUE!</v>
      </c>
      <c r="D110" s="507" t="e">
        <f aca="true" t="shared" si="18" ref="D110:D141">S110</f>
        <v>#VALUE!</v>
      </c>
      <c r="E110" s="508" t="e">
        <f t="shared" si="13"/>
        <v>#VALUE!</v>
      </c>
      <c r="F110" s="513"/>
      <c r="G110" s="513"/>
      <c r="H110" s="513"/>
      <c r="I110" s="514"/>
      <c r="J110" s="514"/>
      <c r="K110" s="514"/>
      <c r="L110" s="514"/>
      <c r="M110" s="514"/>
      <c r="N110" s="22"/>
      <c r="O110" s="22"/>
      <c r="P110" s="22"/>
      <c r="Q110" s="22"/>
      <c r="R110" s="23" t="e">
        <f t="shared" si="14"/>
        <v>#VALUE!</v>
      </c>
      <c r="S110" s="293" t="e">
        <f aca="true" t="shared" si="19" ref="S110:S173">SUMPRODUCT((B110&lt;=U$45:U$224)*(C110&gt;=U$45:U$224))</f>
        <v>#VALUE!</v>
      </c>
      <c r="T110" s="644"/>
      <c r="U110" s="645">
        <f t="shared" si="15"/>
        <v>41414</v>
      </c>
      <c r="V110" s="645">
        <v>41414</v>
      </c>
      <c r="W110" s="601" t="s">
        <v>459</v>
      </c>
      <c r="X110" s="601">
        <f aca="true" t="shared" si="20" ref="X110:X173">YEAR(V110)</f>
        <v>2013</v>
      </c>
      <c r="AA110" s="649"/>
      <c r="AB110" s="5"/>
      <c r="AC110" s="5"/>
    </row>
    <row r="111" spans="1:29" ht="12.75" hidden="1">
      <c r="A111" s="511">
        <f t="shared" si="16"/>
      </c>
      <c r="B111" s="512" t="e">
        <f aca="true" t="shared" si="21" ref="B111:B174">IF(C110&gt;=G$35,"",B110+7)</f>
        <v>#VALUE!</v>
      </c>
      <c r="C111" s="506" t="e">
        <f t="shared" si="17"/>
        <v>#VALUE!</v>
      </c>
      <c r="D111" s="507" t="e">
        <f t="shared" si="18"/>
        <v>#VALUE!</v>
      </c>
      <c r="E111" s="508" t="e">
        <f t="shared" si="13"/>
        <v>#VALUE!</v>
      </c>
      <c r="F111" s="513"/>
      <c r="G111" s="513"/>
      <c r="H111" s="513"/>
      <c r="I111" s="514"/>
      <c r="J111" s="514"/>
      <c r="K111" s="514"/>
      <c r="L111" s="514"/>
      <c r="M111" s="514"/>
      <c r="N111" s="22"/>
      <c r="O111" s="22"/>
      <c r="P111" s="22"/>
      <c r="Q111" s="22"/>
      <c r="R111" s="23" t="e">
        <f t="shared" si="14"/>
        <v>#VALUE!</v>
      </c>
      <c r="S111" s="293" t="e">
        <f t="shared" si="19"/>
        <v>#VALUE!</v>
      </c>
      <c r="T111" s="644"/>
      <c r="U111" s="645">
        <f t="shared" si="15"/>
        <v>41424</v>
      </c>
      <c r="V111" s="645">
        <v>41424</v>
      </c>
      <c r="W111" s="601" t="s">
        <v>460</v>
      </c>
      <c r="X111" s="601">
        <f t="shared" si="20"/>
        <v>2013</v>
      </c>
      <c r="AA111" s="649"/>
      <c r="AB111" s="5"/>
      <c r="AC111" s="5"/>
    </row>
    <row r="112" spans="1:29" ht="12.75" hidden="1">
      <c r="A112" s="511">
        <f t="shared" si="16"/>
      </c>
      <c r="B112" s="512" t="e">
        <f t="shared" si="21"/>
        <v>#VALUE!</v>
      </c>
      <c r="C112" s="506" t="e">
        <f t="shared" si="17"/>
        <v>#VALUE!</v>
      </c>
      <c r="D112" s="507" t="e">
        <f t="shared" si="18"/>
        <v>#VALUE!</v>
      </c>
      <c r="E112" s="508" t="e">
        <f t="shared" si="13"/>
        <v>#VALUE!</v>
      </c>
      <c r="F112" s="513"/>
      <c r="G112" s="513"/>
      <c r="H112" s="513"/>
      <c r="I112" s="514"/>
      <c r="J112" s="514"/>
      <c r="K112" s="514"/>
      <c r="L112" s="514"/>
      <c r="M112" s="514"/>
      <c r="N112" s="22"/>
      <c r="O112" s="22"/>
      <c r="P112" s="22"/>
      <c r="Q112" s="22"/>
      <c r="R112" s="23" t="e">
        <f t="shared" si="14"/>
        <v>#VALUE!</v>
      </c>
      <c r="S112" s="293" t="e">
        <f t="shared" si="19"/>
        <v>#VALUE!</v>
      </c>
      <c r="T112" s="644"/>
      <c r="U112" s="645">
        <f t="shared" si="15"/>
        <v>41501</v>
      </c>
      <c r="V112" s="645">
        <v>41501</v>
      </c>
      <c r="W112" s="601" t="s">
        <v>461</v>
      </c>
      <c r="X112" s="601">
        <f t="shared" si="20"/>
        <v>2013</v>
      </c>
      <c r="AA112" s="649"/>
      <c r="AB112" s="5"/>
      <c r="AC112" s="5"/>
    </row>
    <row r="113" spans="1:29" ht="12.75" hidden="1">
      <c r="A113" s="511">
        <f t="shared" si="16"/>
      </c>
      <c r="B113" s="512" t="e">
        <f t="shared" si="21"/>
        <v>#VALUE!</v>
      </c>
      <c r="C113" s="506" t="e">
        <f t="shared" si="17"/>
        <v>#VALUE!</v>
      </c>
      <c r="D113" s="507" t="e">
        <f t="shared" si="18"/>
        <v>#VALUE!</v>
      </c>
      <c r="E113" s="508" t="e">
        <f t="shared" si="13"/>
        <v>#VALUE!</v>
      </c>
      <c r="F113" s="513"/>
      <c r="G113" s="513"/>
      <c r="H113" s="513"/>
      <c r="I113" s="514"/>
      <c r="J113" s="514"/>
      <c r="K113" s="514"/>
      <c r="L113" s="514"/>
      <c r="M113" s="514"/>
      <c r="N113" s="22"/>
      <c r="O113" s="22"/>
      <c r="P113" s="22"/>
      <c r="Q113" s="22"/>
      <c r="R113" s="23" t="e">
        <f t="shared" si="14"/>
        <v>#VALUE!</v>
      </c>
      <c r="S113" s="293" t="e">
        <f t="shared" si="19"/>
        <v>#VALUE!</v>
      </c>
      <c r="T113" s="644"/>
      <c r="U113" s="645" t="str">
        <f t="shared" si="15"/>
        <v>-</v>
      </c>
      <c r="V113" s="645">
        <v>41573</v>
      </c>
      <c r="W113" s="601" t="s">
        <v>462</v>
      </c>
      <c r="X113" s="601">
        <f t="shared" si="20"/>
        <v>2013</v>
      </c>
      <c r="AA113" s="649"/>
      <c r="AB113" s="5"/>
      <c r="AC113" s="5"/>
    </row>
    <row r="114" spans="1:29" ht="12.75" hidden="1">
      <c r="A114" s="511">
        <f t="shared" si="16"/>
      </c>
      <c r="B114" s="512" t="e">
        <f t="shared" si="21"/>
        <v>#VALUE!</v>
      </c>
      <c r="C114" s="506" t="e">
        <f t="shared" si="17"/>
        <v>#VALUE!</v>
      </c>
      <c r="D114" s="507" t="e">
        <f t="shared" si="18"/>
        <v>#VALUE!</v>
      </c>
      <c r="E114" s="508" t="e">
        <f t="shared" si="13"/>
        <v>#VALUE!</v>
      </c>
      <c r="F114" s="513"/>
      <c r="G114" s="513"/>
      <c r="H114" s="513"/>
      <c r="I114" s="514"/>
      <c r="J114" s="514"/>
      <c r="K114" s="514"/>
      <c r="L114" s="514"/>
      <c r="M114" s="514"/>
      <c r="N114" s="22"/>
      <c r="O114" s="22"/>
      <c r="P114" s="22"/>
      <c r="Q114" s="22"/>
      <c r="R114" s="23" t="e">
        <f t="shared" si="14"/>
        <v>#VALUE!</v>
      </c>
      <c r="S114" s="293" t="e">
        <f t="shared" si="19"/>
        <v>#VALUE!</v>
      </c>
      <c r="T114" s="644"/>
      <c r="U114" s="645">
        <f t="shared" si="15"/>
        <v>41579</v>
      </c>
      <c r="V114" s="645">
        <v>41579</v>
      </c>
      <c r="W114" s="601" t="s">
        <v>463</v>
      </c>
      <c r="X114" s="601">
        <f t="shared" si="20"/>
        <v>2013</v>
      </c>
      <c r="AA114" s="649"/>
      <c r="AB114" s="5"/>
      <c r="AC114" s="5"/>
    </row>
    <row r="115" spans="1:29" ht="12.75" hidden="1">
      <c r="A115" s="511">
        <f t="shared" si="16"/>
      </c>
      <c r="B115" s="512" t="e">
        <f t="shared" si="21"/>
        <v>#VALUE!</v>
      </c>
      <c r="C115" s="506" t="e">
        <f t="shared" si="17"/>
        <v>#VALUE!</v>
      </c>
      <c r="D115" s="507" t="e">
        <f t="shared" si="18"/>
        <v>#VALUE!</v>
      </c>
      <c r="E115" s="508" t="e">
        <f t="shared" si="13"/>
        <v>#VALUE!</v>
      </c>
      <c r="F115" s="513"/>
      <c r="G115" s="513"/>
      <c r="H115" s="513"/>
      <c r="I115" s="514"/>
      <c r="J115" s="514"/>
      <c r="K115" s="514"/>
      <c r="L115" s="514"/>
      <c r="M115" s="514"/>
      <c r="N115" s="22"/>
      <c r="O115" s="22"/>
      <c r="P115" s="22"/>
      <c r="Q115" s="22"/>
      <c r="R115" s="23" t="e">
        <f t="shared" si="14"/>
        <v>#VALUE!</v>
      </c>
      <c r="S115" s="293" t="e">
        <f t="shared" si="19"/>
        <v>#VALUE!</v>
      </c>
      <c r="T115" s="644"/>
      <c r="U115" s="645" t="str">
        <f t="shared" si="15"/>
        <v>-</v>
      </c>
      <c r="V115" s="645">
        <v>41616</v>
      </c>
      <c r="W115" s="601" t="s">
        <v>464</v>
      </c>
      <c r="X115" s="601">
        <f t="shared" si="20"/>
        <v>2013</v>
      </c>
      <c r="AA115" s="649"/>
      <c r="AB115" s="5"/>
      <c r="AC115" s="5"/>
    </row>
    <row r="116" spans="1:29" ht="12.75" hidden="1">
      <c r="A116" s="511">
        <f t="shared" si="16"/>
      </c>
      <c r="B116" s="512" t="e">
        <f t="shared" si="21"/>
        <v>#VALUE!</v>
      </c>
      <c r="C116" s="506" t="e">
        <f t="shared" si="17"/>
        <v>#VALUE!</v>
      </c>
      <c r="D116" s="507" t="e">
        <f t="shared" si="18"/>
        <v>#VALUE!</v>
      </c>
      <c r="E116" s="508" t="e">
        <f t="shared" si="13"/>
        <v>#VALUE!</v>
      </c>
      <c r="F116" s="513"/>
      <c r="G116" s="513"/>
      <c r="H116" s="513"/>
      <c r="I116" s="514"/>
      <c r="J116" s="514"/>
      <c r="K116" s="514"/>
      <c r="L116" s="514"/>
      <c r="M116" s="514"/>
      <c r="N116" s="22"/>
      <c r="O116" s="22"/>
      <c r="P116" s="22"/>
      <c r="Q116" s="22"/>
      <c r="R116" s="23" t="e">
        <f t="shared" si="14"/>
        <v>#VALUE!</v>
      </c>
      <c r="S116" s="293" t="e">
        <f t="shared" si="19"/>
        <v>#VALUE!</v>
      </c>
      <c r="T116" s="644"/>
      <c r="U116" s="645">
        <f t="shared" si="15"/>
        <v>41632</v>
      </c>
      <c r="V116" s="645">
        <v>41632</v>
      </c>
      <c r="W116" s="601" t="s">
        <v>465</v>
      </c>
      <c r="X116" s="601">
        <f t="shared" si="20"/>
        <v>2013</v>
      </c>
      <c r="AA116" s="649"/>
      <c r="AB116" s="5"/>
      <c r="AC116" s="5"/>
    </row>
    <row r="117" spans="1:29" ht="12.75" hidden="1">
      <c r="A117" s="511">
        <f t="shared" si="16"/>
      </c>
      <c r="B117" s="512" t="e">
        <f t="shared" si="21"/>
        <v>#VALUE!</v>
      </c>
      <c r="C117" s="506" t="e">
        <f t="shared" si="17"/>
        <v>#VALUE!</v>
      </c>
      <c r="D117" s="507" t="e">
        <f t="shared" si="18"/>
        <v>#VALUE!</v>
      </c>
      <c r="E117" s="508" t="e">
        <f t="shared" si="13"/>
        <v>#VALUE!</v>
      </c>
      <c r="F117" s="513"/>
      <c r="G117" s="513"/>
      <c r="H117" s="513"/>
      <c r="I117" s="514"/>
      <c r="J117" s="514"/>
      <c r="K117" s="514"/>
      <c r="L117" s="514"/>
      <c r="M117" s="514"/>
      <c r="N117" s="22"/>
      <c r="O117" s="22"/>
      <c r="P117" s="22"/>
      <c r="Q117" s="22"/>
      <c r="R117" s="23" t="e">
        <f t="shared" si="14"/>
        <v>#VALUE!</v>
      </c>
      <c r="S117" s="293" t="e">
        <f t="shared" si="19"/>
        <v>#VALUE!</v>
      </c>
      <c r="T117" s="644"/>
      <c r="U117" s="645">
        <f t="shared" si="15"/>
        <v>41633</v>
      </c>
      <c r="V117" s="645">
        <v>41633</v>
      </c>
      <c r="W117" s="601" t="s">
        <v>466</v>
      </c>
      <c r="X117" s="601">
        <f t="shared" si="20"/>
        <v>2013</v>
      </c>
      <c r="AA117" s="649"/>
      <c r="AB117" s="5"/>
      <c r="AC117" s="5"/>
    </row>
    <row r="118" spans="1:29" ht="12.75" hidden="1">
      <c r="A118" s="511">
        <f t="shared" si="16"/>
      </c>
      <c r="B118" s="512" t="e">
        <f t="shared" si="21"/>
        <v>#VALUE!</v>
      </c>
      <c r="C118" s="506" t="e">
        <f t="shared" si="17"/>
        <v>#VALUE!</v>
      </c>
      <c r="D118" s="507" t="e">
        <f t="shared" si="18"/>
        <v>#VALUE!</v>
      </c>
      <c r="E118" s="508" t="e">
        <f t="shared" si="13"/>
        <v>#VALUE!</v>
      </c>
      <c r="F118" s="513"/>
      <c r="G118" s="513"/>
      <c r="H118" s="513"/>
      <c r="I118" s="514"/>
      <c r="J118" s="514"/>
      <c r="K118" s="514"/>
      <c r="L118" s="514"/>
      <c r="M118" s="514"/>
      <c r="N118" s="22"/>
      <c r="O118" s="22"/>
      <c r="P118" s="22"/>
      <c r="Q118" s="22"/>
      <c r="R118" s="23" t="e">
        <f t="shared" si="14"/>
        <v>#VALUE!</v>
      </c>
      <c r="S118" s="293" t="e">
        <f t="shared" si="19"/>
        <v>#VALUE!</v>
      </c>
      <c r="T118" s="644"/>
      <c r="U118" s="645">
        <f t="shared" si="15"/>
        <v>41634</v>
      </c>
      <c r="V118" s="645">
        <v>41634</v>
      </c>
      <c r="W118" s="601" t="s">
        <v>467</v>
      </c>
      <c r="X118" s="601">
        <f t="shared" si="20"/>
        <v>2013</v>
      </c>
      <c r="AA118" s="649"/>
      <c r="AB118" s="5"/>
      <c r="AC118" s="5"/>
    </row>
    <row r="119" spans="1:29" ht="12.75" hidden="1">
      <c r="A119" s="511">
        <f t="shared" si="16"/>
      </c>
      <c r="B119" s="512" t="e">
        <f t="shared" si="21"/>
        <v>#VALUE!</v>
      </c>
      <c r="C119" s="506" t="e">
        <f t="shared" si="17"/>
        <v>#VALUE!</v>
      </c>
      <c r="D119" s="507" t="e">
        <f t="shared" si="18"/>
        <v>#VALUE!</v>
      </c>
      <c r="E119" s="508" t="e">
        <f t="shared" si="13"/>
        <v>#VALUE!</v>
      </c>
      <c r="F119" s="513"/>
      <c r="G119" s="513"/>
      <c r="H119" s="513"/>
      <c r="I119" s="514"/>
      <c r="J119" s="514"/>
      <c r="K119" s="514"/>
      <c r="L119" s="514"/>
      <c r="M119" s="514"/>
      <c r="N119" s="22"/>
      <c r="O119" s="22"/>
      <c r="P119" s="22"/>
      <c r="Q119" s="22"/>
      <c r="R119" s="23" t="e">
        <f t="shared" si="14"/>
        <v>#VALUE!</v>
      </c>
      <c r="S119" s="293" t="e">
        <f t="shared" si="19"/>
        <v>#VALUE!</v>
      </c>
      <c r="T119" s="644"/>
      <c r="U119" s="645">
        <f t="shared" si="15"/>
        <v>41639</v>
      </c>
      <c r="V119" s="645">
        <v>41639</v>
      </c>
      <c r="W119" s="601" t="s">
        <v>465</v>
      </c>
      <c r="X119" s="601">
        <f t="shared" si="20"/>
        <v>2013</v>
      </c>
      <c r="AA119" s="649"/>
      <c r="AB119" s="5"/>
      <c r="AC119" s="5"/>
    </row>
    <row r="120" spans="1:29" ht="12.75" hidden="1">
      <c r="A120" s="511">
        <f t="shared" si="16"/>
      </c>
      <c r="B120" s="512" t="e">
        <f t="shared" si="21"/>
        <v>#VALUE!</v>
      </c>
      <c r="C120" s="506" t="e">
        <f t="shared" si="17"/>
        <v>#VALUE!</v>
      </c>
      <c r="D120" s="507" t="e">
        <f t="shared" si="18"/>
        <v>#VALUE!</v>
      </c>
      <c r="E120" s="508" t="e">
        <f t="shared" si="13"/>
        <v>#VALUE!</v>
      </c>
      <c r="F120" s="513"/>
      <c r="G120" s="513"/>
      <c r="H120" s="513"/>
      <c r="I120" s="514"/>
      <c r="J120" s="514"/>
      <c r="K120" s="514"/>
      <c r="L120" s="514"/>
      <c r="M120" s="514"/>
      <c r="N120" s="22"/>
      <c r="O120" s="22"/>
      <c r="P120" s="22"/>
      <c r="Q120" s="22"/>
      <c r="R120" s="23" t="e">
        <f t="shared" si="14"/>
        <v>#VALUE!</v>
      </c>
      <c r="S120" s="293" t="e">
        <f t="shared" si="19"/>
        <v>#VALUE!</v>
      </c>
      <c r="T120" s="644"/>
      <c r="U120" s="645">
        <f t="shared" si="15"/>
        <v>41640</v>
      </c>
      <c r="V120" s="645">
        <v>41640</v>
      </c>
      <c r="W120" s="601" t="s">
        <v>454</v>
      </c>
      <c r="X120" s="601">
        <f t="shared" si="20"/>
        <v>2014</v>
      </c>
      <c r="AA120" s="649"/>
      <c r="AB120" s="5"/>
      <c r="AC120" s="5"/>
    </row>
    <row r="121" spans="1:29" ht="12.75" hidden="1">
      <c r="A121" s="511">
        <f t="shared" si="16"/>
      </c>
      <c r="B121" s="512" t="e">
        <f t="shared" si="21"/>
        <v>#VALUE!</v>
      </c>
      <c r="C121" s="506" t="e">
        <f t="shared" si="17"/>
        <v>#VALUE!</v>
      </c>
      <c r="D121" s="507" t="e">
        <f t="shared" si="18"/>
        <v>#VALUE!</v>
      </c>
      <c r="E121" s="508" t="e">
        <f t="shared" si="13"/>
        <v>#VALUE!</v>
      </c>
      <c r="F121" s="513"/>
      <c r="G121" s="513"/>
      <c r="H121" s="513"/>
      <c r="I121" s="514"/>
      <c r="J121" s="514"/>
      <c r="K121" s="514"/>
      <c r="L121" s="514"/>
      <c r="M121" s="514"/>
      <c r="N121" s="22"/>
      <c r="O121" s="22"/>
      <c r="P121" s="22"/>
      <c r="Q121" s="22"/>
      <c r="R121" s="23" t="e">
        <f t="shared" si="14"/>
        <v>#VALUE!</v>
      </c>
      <c r="S121" s="293" t="e">
        <f t="shared" si="19"/>
        <v>#VALUE!</v>
      </c>
      <c r="T121" s="644"/>
      <c r="U121" s="645">
        <f t="shared" si="15"/>
        <v>41645</v>
      </c>
      <c r="V121" s="645">
        <v>41645</v>
      </c>
      <c r="W121" s="601" t="s">
        <v>455</v>
      </c>
      <c r="X121" s="601">
        <f t="shared" si="20"/>
        <v>2014</v>
      </c>
      <c r="AA121" s="649"/>
      <c r="AB121" s="5"/>
      <c r="AC121" s="5"/>
    </row>
    <row r="122" spans="1:29" ht="12.75" hidden="1">
      <c r="A122" s="511">
        <f t="shared" si="16"/>
      </c>
      <c r="B122" s="512" t="e">
        <f t="shared" si="21"/>
        <v>#VALUE!</v>
      </c>
      <c r="C122" s="506" t="e">
        <f t="shared" si="17"/>
        <v>#VALUE!</v>
      </c>
      <c r="D122" s="507" t="e">
        <f t="shared" si="18"/>
        <v>#VALUE!</v>
      </c>
      <c r="E122" s="508" t="e">
        <f t="shared" si="13"/>
        <v>#VALUE!</v>
      </c>
      <c r="F122" s="513"/>
      <c r="G122" s="513"/>
      <c r="H122" s="513"/>
      <c r="I122" s="514"/>
      <c r="J122" s="514"/>
      <c r="K122" s="514"/>
      <c r="L122" s="514"/>
      <c r="M122" s="514"/>
      <c r="N122" s="22"/>
      <c r="O122" s="22"/>
      <c r="P122" s="22"/>
      <c r="Q122" s="22"/>
      <c r="R122" s="23" t="e">
        <f t="shared" si="14"/>
        <v>#VALUE!</v>
      </c>
      <c r="S122" s="293" t="e">
        <f t="shared" si="19"/>
        <v>#VALUE!</v>
      </c>
      <c r="T122" s="644"/>
      <c r="U122" s="645">
        <f t="shared" si="15"/>
        <v>41750</v>
      </c>
      <c r="V122" s="645">
        <v>41750</v>
      </c>
      <c r="W122" s="601" t="s">
        <v>456</v>
      </c>
      <c r="X122" s="601">
        <f t="shared" si="20"/>
        <v>2014</v>
      </c>
      <c r="AA122" s="649"/>
      <c r="AB122" s="5"/>
      <c r="AC122" s="5"/>
    </row>
    <row r="123" spans="1:29" ht="12.75" hidden="1">
      <c r="A123" s="511">
        <f t="shared" si="16"/>
      </c>
      <c r="B123" s="512" t="e">
        <f t="shared" si="21"/>
        <v>#VALUE!</v>
      </c>
      <c r="C123" s="506" t="e">
        <f t="shared" si="17"/>
        <v>#VALUE!</v>
      </c>
      <c r="D123" s="507" t="e">
        <f t="shared" si="18"/>
        <v>#VALUE!</v>
      </c>
      <c r="E123" s="508" t="e">
        <f t="shared" si="13"/>
        <v>#VALUE!</v>
      </c>
      <c r="F123" s="513"/>
      <c r="G123" s="513"/>
      <c r="H123" s="513"/>
      <c r="I123" s="514"/>
      <c r="J123" s="514"/>
      <c r="K123" s="514"/>
      <c r="L123" s="514"/>
      <c r="M123" s="514"/>
      <c r="N123" s="22"/>
      <c r="O123" s="22"/>
      <c r="P123" s="22"/>
      <c r="Q123" s="22"/>
      <c r="R123" s="23" t="e">
        <f t="shared" si="14"/>
        <v>#VALUE!</v>
      </c>
      <c r="S123" s="293" t="e">
        <f t="shared" si="19"/>
        <v>#VALUE!</v>
      </c>
      <c r="T123" s="644"/>
      <c r="U123" s="645">
        <f t="shared" si="15"/>
        <v>41760</v>
      </c>
      <c r="V123" s="645">
        <v>41760</v>
      </c>
      <c r="W123" s="601" t="s">
        <v>457</v>
      </c>
      <c r="X123" s="601">
        <f t="shared" si="20"/>
        <v>2014</v>
      </c>
      <c r="AA123" s="649"/>
      <c r="AB123" s="5"/>
      <c r="AC123" s="5"/>
    </row>
    <row r="124" spans="1:29" ht="12.75" hidden="1">
      <c r="A124" s="511">
        <f t="shared" si="16"/>
      </c>
      <c r="B124" s="512" t="e">
        <f t="shared" si="21"/>
        <v>#VALUE!</v>
      </c>
      <c r="C124" s="506" t="e">
        <f t="shared" si="17"/>
        <v>#VALUE!</v>
      </c>
      <c r="D124" s="507" t="e">
        <f t="shared" si="18"/>
        <v>#VALUE!</v>
      </c>
      <c r="E124" s="508" t="e">
        <f t="shared" si="13"/>
        <v>#VALUE!</v>
      </c>
      <c r="F124" s="513"/>
      <c r="G124" s="513"/>
      <c r="H124" s="513"/>
      <c r="I124" s="514"/>
      <c r="J124" s="514"/>
      <c r="K124" s="514"/>
      <c r="L124" s="514"/>
      <c r="M124" s="514"/>
      <c r="N124" s="22"/>
      <c r="O124" s="22"/>
      <c r="P124" s="22"/>
      <c r="Q124" s="22"/>
      <c r="R124" s="23" t="e">
        <f t="shared" si="14"/>
        <v>#VALUE!</v>
      </c>
      <c r="S124" s="293" t="e">
        <f t="shared" si="19"/>
        <v>#VALUE!</v>
      </c>
      <c r="T124" s="644"/>
      <c r="U124" s="645">
        <f t="shared" si="15"/>
        <v>41788</v>
      </c>
      <c r="V124" s="645">
        <v>41788</v>
      </c>
      <c r="W124" s="601" t="s">
        <v>458</v>
      </c>
      <c r="X124" s="601">
        <f t="shared" si="20"/>
        <v>2014</v>
      </c>
      <c r="AA124" s="649"/>
      <c r="AB124" s="5"/>
      <c r="AC124" s="5"/>
    </row>
    <row r="125" spans="1:29" ht="12.75" hidden="1">
      <c r="A125" s="511">
        <f t="shared" si="16"/>
      </c>
      <c r="B125" s="512" t="e">
        <f t="shared" si="21"/>
        <v>#VALUE!</v>
      </c>
      <c r="C125" s="506" t="e">
        <f t="shared" si="17"/>
        <v>#VALUE!</v>
      </c>
      <c r="D125" s="507" t="e">
        <f t="shared" si="18"/>
        <v>#VALUE!</v>
      </c>
      <c r="E125" s="508" t="e">
        <f t="shared" si="13"/>
        <v>#VALUE!</v>
      </c>
      <c r="F125" s="513"/>
      <c r="G125" s="513"/>
      <c r="H125" s="513"/>
      <c r="I125" s="514"/>
      <c r="J125" s="514"/>
      <c r="K125" s="514"/>
      <c r="L125" s="514"/>
      <c r="M125" s="514"/>
      <c r="N125" s="22"/>
      <c r="O125" s="22"/>
      <c r="P125" s="22"/>
      <c r="Q125" s="22"/>
      <c r="R125" s="23" t="e">
        <f t="shared" si="14"/>
        <v>#VALUE!</v>
      </c>
      <c r="S125" s="293" t="e">
        <f t="shared" si="19"/>
        <v>#VALUE!</v>
      </c>
      <c r="T125" s="644"/>
      <c r="U125" s="645">
        <f t="shared" si="15"/>
        <v>41799</v>
      </c>
      <c r="V125" s="645">
        <v>41799</v>
      </c>
      <c r="W125" s="601" t="s">
        <v>459</v>
      </c>
      <c r="X125" s="601">
        <f t="shared" si="20"/>
        <v>2014</v>
      </c>
      <c r="AA125" s="648"/>
      <c r="AB125" s="5"/>
      <c r="AC125" s="5"/>
    </row>
    <row r="126" spans="1:29" ht="12.75" hidden="1">
      <c r="A126" s="511">
        <f t="shared" si="16"/>
      </c>
      <c r="B126" s="512" t="e">
        <f t="shared" si="21"/>
        <v>#VALUE!</v>
      </c>
      <c r="C126" s="506" t="e">
        <f t="shared" si="17"/>
        <v>#VALUE!</v>
      </c>
      <c r="D126" s="507" t="e">
        <f t="shared" si="18"/>
        <v>#VALUE!</v>
      </c>
      <c r="E126" s="508" t="e">
        <f t="shared" si="13"/>
        <v>#VALUE!</v>
      </c>
      <c r="F126" s="513"/>
      <c r="G126" s="513"/>
      <c r="H126" s="513"/>
      <c r="I126" s="514"/>
      <c r="J126" s="514"/>
      <c r="K126" s="514"/>
      <c r="L126" s="514"/>
      <c r="M126" s="514"/>
      <c r="N126" s="22"/>
      <c r="O126" s="22"/>
      <c r="P126" s="22"/>
      <c r="Q126" s="22"/>
      <c r="R126" s="23" t="e">
        <f t="shared" si="14"/>
        <v>#VALUE!</v>
      </c>
      <c r="S126" s="293" t="e">
        <f t="shared" si="19"/>
        <v>#VALUE!</v>
      </c>
      <c r="T126" s="644"/>
      <c r="U126" s="645">
        <f t="shared" si="15"/>
        <v>41809</v>
      </c>
      <c r="V126" s="645">
        <v>41809</v>
      </c>
      <c r="W126" s="601" t="s">
        <v>460</v>
      </c>
      <c r="X126" s="601">
        <f t="shared" si="20"/>
        <v>2014</v>
      </c>
      <c r="AA126" s="649"/>
      <c r="AB126" s="5"/>
      <c r="AC126" s="5"/>
    </row>
    <row r="127" spans="1:29" ht="12.75" hidden="1">
      <c r="A127" s="511">
        <f t="shared" si="16"/>
      </c>
      <c r="B127" s="512" t="e">
        <f t="shared" si="21"/>
        <v>#VALUE!</v>
      </c>
      <c r="C127" s="506" t="e">
        <f t="shared" si="17"/>
        <v>#VALUE!</v>
      </c>
      <c r="D127" s="507" t="e">
        <f t="shared" si="18"/>
        <v>#VALUE!</v>
      </c>
      <c r="E127" s="508" t="e">
        <f t="shared" si="13"/>
        <v>#VALUE!</v>
      </c>
      <c r="F127" s="513"/>
      <c r="G127" s="513"/>
      <c r="H127" s="513"/>
      <c r="I127" s="514"/>
      <c r="J127" s="514"/>
      <c r="K127" s="514"/>
      <c r="L127" s="514"/>
      <c r="M127" s="514"/>
      <c r="N127" s="22"/>
      <c r="O127" s="22"/>
      <c r="P127" s="22"/>
      <c r="Q127" s="22"/>
      <c r="R127" s="23" t="e">
        <f t="shared" si="14"/>
        <v>#VALUE!</v>
      </c>
      <c r="S127" s="293" t="e">
        <f t="shared" si="19"/>
        <v>#VALUE!</v>
      </c>
      <c r="T127" s="644"/>
      <c r="U127" s="645">
        <f t="shared" si="15"/>
        <v>41866</v>
      </c>
      <c r="V127" s="645">
        <v>41866</v>
      </c>
      <c r="W127" s="601" t="s">
        <v>461</v>
      </c>
      <c r="X127" s="601">
        <f t="shared" si="20"/>
        <v>2014</v>
      </c>
      <c r="AA127" s="649"/>
      <c r="AB127" s="5"/>
      <c r="AC127" s="5"/>
    </row>
    <row r="128" spans="1:29" ht="12.75" hidden="1">
      <c r="A128" s="511">
        <f t="shared" si="16"/>
      </c>
      <c r="B128" s="512" t="e">
        <f t="shared" si="21"/>
        <v>#VALUE!</v>
      </c>
      <c r="C128" s="506" t="e">
        <f t="shared" si="17"/>
        <v>#VALUE!</v>
      </c>
      <c r="D128" s="507" t="e">
        <f t="shared" si="18"/>
        <v>#VALUE!</v>
      </c>
      <c r="E128" s="508" t="e">
        <f t="shared" si="13"/>
        <v>#VALUE!</v>
      </c>
      <c r="F128" s="513"/>
      <c r="G128" s="513"/>
      <c r="H128" s="513"/>
      <c r="I128" s="514"/>
      <c r="J128" s="514"/>
      <c r="K128" s="514"/>
      <c r="L128" s="514"/>
      <c r="M128" s="514"/>
      <c r="N128" s="22"/>
      <c r="O128" s="22"/>
      <c r="P128" s="22"/>
      <c r="Q128" s="22"/>
      <c r="R128" s="23" t="e">
        <f t="shared" si="14"/>
        <v>#VALUE!</v>
      </c>
      <c r="S128" s="293" t="e">
        <f t="shared" si="19"/>
        <v>#VALUE!</v>
      </c>
      <c r="T128" s="644"/>
      <c r="U128" s="645" t="str">
        <f t="shared" si="15"/>
        <v>-</v>
      </c>
      <c r="V128" s="645">
        <v>41938</v>
      </c>
      <c r="W128" s="601" t="s">
        <v>462</v>
      </c>
      <c r="X128" s="601">
        <f t="shared" si="20"/>
        <v>2014</v>
      </c>
      <c r="AA128" s="649"/>
      <c r="AB128" s="5"/>
      <c r="AC128" s="5"/>
    </row>
    <row r="129" spans="1:29" ht="12.75" hidden="1">
      <c r="A129" s="511">
        <f t="shared" si="16"/>
      </c>
      <c r="B129" s="512" t="e">
        <f t="shared" si="21"/>
        <v>#VALUE!</v>
      </c>
      <c r="C129" s="506" t="e">
        <f t="shared" si="17"/>
        <v>#VALUE!</v>
      </c>
      <c r="D129" s="507" t="e">
        <f t="shared" si="18"/>
        <v>#VALUE!</v>
      </c>
      <c r="E129" s="508" t="e">
        <f t="shared" si="13"/>
        <v>#VALUE!</v>
      </c>
      <c r="F129" s="513"/>
      <c r="G129" s="513"/>
      <c r="H129" s="513"/>
      <c r="I129" s="514"/>
      <c r="J129" s="514"/>
      <c r="K129" s="514"/>
      <c r="L129" s="514"/>
      <c r="M129" s="514"/>
      <c r="N129" s="22"/>
      <c r="O129" s="22"/>
      <c r="P129" s="22"/>
      <c r="Q129" s="22"/>
      <c r="R129" s="23" t="e">
        <f t="shared" si="14"/>
        <v>#VALUE!</v>
      </c>
      <c r="S129" s="293" t="e">
        <f t="shared" si="19"/>
        <v>#VALUE!</v>
      </c>
      <c r="T129" s="644"/>
      <c r="U129" s="645" t="str">
        <f t="shared" si="15"/>
        <v>-</v>
      </c>
      <c r="V129" s="645">
        <v>41944</v>
      </c>
      <c r="W129" s="601" t="s">
        <v>463</v>
      </c>
      <c r="X129" s="601">
        <f t="shared" si="20"/>
        <v>2014</v>
      </c>
      <c r="AA129" s="649"/>
      <c r="AB129" s="5"/>
      <c r="AC129" s="5"/>
    </row>
    <row r="130" spans="1:29" ht="12.75" hidden="1">
      <c r="A130" s="511">
        <f t="shared" si="16"/>
      </c>
      <c r="B130" s="512" t="e">
        <f t="shared" si="21"/>
        <v>#VALUE!</v>
      </c>
      <c r="C130" s="506" t="e">
        <f t="shared" si="17"/>
        <v>#VALUE!</v>
      </c>
      <c r="D130" s="507" t="e">
        <f t="shared" si="18"/>
        <v>#VALUE!</v>
      </c>
      <c r="E130" s="508" t="e">
        <f t="shared" si="13"/>
        <v>#VALUE!</v>
      </c>
      <c r="F130" s="513"/>
      <c r="G130" s="513"/>
      <c r="H130" s="513"/>
      <c r="I130" s="514"/>
      <c r="J130" s="514"/>
      <c r="K130" s="514"/>
      <c r="L130" s="514"/>
      <c r="M130" s="514"/>
      <c r="N130" s="22"/>
      <c r="O130" s="22"/>
      <c r="P130" s="22"/>
      <c r="Q130" s="22"/>
      <c r="R130" s="23" t="e">
        <f t="shared" si="14"/>
        <v>#VALUE!</v>
      </c>
      <c r="S130" s="293" t="e">
        <f t="shared" si="19"/>
        <v>#VALUE!</v>
      </c>
      <c r="T130" s="644"/>
      <c r="U130" s="645">
        <f t="shared" si="15"/>
        <v>41981</v>
      </c>
      <c r="V130" s="645">
        <v>41981</v>
      </c>
      <c r="W130" s="601" t="s">
        <v>464</v>
      </c>
      <c r="X130" s="601">
        <f t="shared" si="20"/>
        <v>2014</v>
      </c>
      <c r="AA130" s="649"/>
      <c r="AB130" s="5"/>
      <c r="AC130" s="5"/>
    </row>
    <row r="131" spans="1:29" ht="12.75" hidden="1">
      <c r="A131" s="511">
        <f t="shared" si="16"/>
      </c>
      <c r="B131" s="512" t="e">
        <f t="shared" si="21"/>
        <v>#VALUE!</v>
      </c>
      <c r="C131" s="506" t="e">
        <f t="shared" si="17"/>
        <v>#VALUE!</v>
      </c>
      <c r="D131" s="507" t="e">
        <f t="shared" si="18"/>
        <v>#VALUE!</v>
      </c>
      <c r="E131" s="508" t="e">
        <f t="shared" si="13"/>
        <v>#VALUE!</v>
      </c>
      <c r="F131" s="513"/>
      <c r="G131" s="513"/>
      <c r="H131" s="513"/>
      <c r="I131" s="514"/>
      <c r="J131" s="514"/>
      <c r="K131" s="514"/>
      <c r="L131" s="514"/>
      <c r="M131" s="514"/>
      <c r="N131" s="22"/>
      <c r="O131" s="22"/>
      <c r="P131" s="22"/>
      <c r="Q131" s="22"/>
      <c r="R131" s="23" t="e">
        <f t="shared" si="14"/>
        <v>#VALUE!</v>
      </c>
      <c r="S131" s="293" t="e">
        <f t="shared" si="19"/>
        <v>#VALUE!</v>
      </c>
      <c r="T131" s="644"/>
      <c r="U131" s="645">
        <f t="shared" si="15"/>
        <v>41997</v>
      </c>
      <c r="V131" s="645">
        <v>41997</v>
      </c>
      <c r="W131" s="601" t="s">
        <v>465</v>
      </c>
      <c r="X131" s="601">
        <f t="shared" si="20"/>
        <v>2014</v>
      </c>
      <c r="AA131" s="649"/>
      <c r="AB131" s="5"/>
      <c r="AC131" s="5"/>
    </row>
    <row r="132" spans="1:29" ht="12.75" hidden="1">
      <c r="A132" s="511">
        <f t="shared" si="16"/>
      </c>
      <c r="B132" s="512" t="e">
        <f t="shared" si="21"/>
        <v>#VALUE!</v>
      </c>
      <c r="C132" s="506" t="e">
        <f t="shared" si="17"/>
        <v>#VALUE!</v>
      </c>
      <c r="D132" s="507" t="e">
        <f t="shared" si="18"/>
        <v>#VALUE!</v>
      </c>
      <c r="E132" s="508" t="e">
        <f t="shared" si="13"/>
        <v>#VALUE!</v>
      </c>
      <c r="F132" s="513"/>
      <c r="G132" s="513"/>
      <c r="H132" s="513"/>
      <c r="I132" s="514"/>
      <c r="J132" s="514"/>
      <c r="K132" s="514"/>
      <c r="L132" s="514"/>
      <c r="M132" s="514"/>
      <c r="N132" s="22"/>
      <c r="O132" s="22"/>
      <c r="P132" s="22"/>
      <c r="Q132" s="22"/>
      <c r="R132" s="23" t="e">
        <f t="shared" si="14"/>
        <v>#VALUE!</v>
      </c>
      <c r="S132" s="293" t="e">
        <f t="shared" si="19"/>
        <v>#VALUE!</v>
      </c>
      <c r="T132" s="644"/>
      <c r="U132" s="645">
        <f t="shared" si="15"/>
        <v>41998</v>
      </c>
      <c r="V132" s="645">
        <v>41998</v>
      </c>
      <c r="W132" s="601" t="s">
        <v>466</v>
      </c>
      <c r="X132" s="601">
        <f t="shared" si="20"/>
        <v>2014</v>
      </c>
      <c r="AA132" s="649"/>
      <c r="AB132" s="5"/>
      <c r="AC132" s="5"/>
    </row>
    <row r="133" spans="1:29" ht="12.75" hidden="1">
      <c r="A133" s="511">
        <f t="shared" si="16"/>
      </c>
      <c r="B133" s="512" t="e">
        <f t="shared" si="21"/>
        <v>#VALUE!</v>
      </c>
      <c r="C133" s="506" t="e">
        <f t="shared" si="17"/>
        <v>#VALUE!</v>
      </c>
      <c r="D133" s="507" t="e">
        <f t="shared" si="18"/>
        <v>#VALUE!</v>
      </c>
      <c r="E133" s="508" t="e">
        <f t="shared" si="13"/>
        <v>#VALUE!</v>
      </c>
      <c r="F133" s="513"/>
      <c r="G133" s="513"/>
      <c r="H133" s="513"/>
      <c r="I133" s="514"/>
      <c r="J133" s="514"/>
      <c r="K133" s="514"/>
      <c r="L133" s="514"/>
      <c r="M133" s="514"/>
      <c r="N133" s="22"/>
      <c r="O133" s="22"/>
      <c r="P133" s="22"/>
      <c r="Q133" s="22"/>
      <c r="R133" s="23" t="e">
        <f t="shared" si="14"/>
        <v>#VALUE!</v>
      </c>
      <c r="S133" s="293" t="e">
        <f t="shared" si="19"/>
        <v>#VALUE!</v>
      </c>
      <c r="T133" s="644"/>
      <c r="U133" s="645">
        <f t="shared" si="15"/>
        <v>41999</v>
      </c>
      <c r="V133" s="645">
        <v>41999</v>
      </c>
      <c r="W133" s="601" t="s">
        <v>467</v>
      </c>
      <c r="X133" s="601">
        <f t="shared" si="20"/>
        <v>2014</v>
      </c>
      <c r="AA133" s="649"/>
      <c r="AB133" s="5"/>
      <c r="AC133" s="5"/>
    </row>
    <row r="134" spans="1:29" ht="12.75" hidden="1">
      <c r="A134" s="511">
        <f t="shared" si="16"/>
      </c>
      <c r="B134" s="512" t="e">
        <f t="shared" si="21"/>
        <v>#VALUE!</v>
      </c>
      <c r="C134" s="506" t="e">
        <f t="shared" si="17"/>
        <v>#VALUE!</v>
      </c>
      <c r="D134" s="507" t="e">
        <f t="shared" si="18"/>
        <v>#VALUE!</v>
      </c>
      <c r="E134" s="508" t="e">
        <f t="shared" si="13"/>
        <v>#VALUE!</v>
      </c>
      <c r="F134" s="513"/>
      <c r="G134" s="513"/>
      <c r="H134" s="513"/>
      <c r="I134" s="514"/>
      <c r="J134" s="514"/>
      <c r="K134" s="514"/>
      <c r="L134" s="514"/>
      <c r="M134" s="514"/>
      <c r="N134" s="22"/>
      <c r="O134" s="22"/>
      <c r="P134" s="22"/>
      <c r="Q134" s="22"/>
      <c r="R134" s="23" t="e">
        <f t="shared" si="14"/>
        <v>#VALUE!</v>
      </c>
      <c r="S134" s="293" t="e">
        <f t="shared" si="19"/>
        <v>#VALUE!</v>
      </c>
      <c r="T134" s="644"/>
      <c r="U134" s="645">
        <f t="shared" si="15"/>
        <v>42004</v>
      </c>
      <c r="V134" s="645">
        <v>42004</v>
      </c>
      <c r="W134" s="601" t="s">
        <v>465</v>
      </c>
      <c r="X134" s="601">
        <f t="shared" si="20"/>
        <v>2014</v>
      </c>
      <c r="AA134" s="649"/>
      <c r="AB134" s="5"/>
      <c r="AC134" s="5"/>
    </row>
    <row r="135" spans="1:29" ht="12.75" hidden="1">
      <c r="A135" s="511">
        <f t="shared" si="16"/>
      </c>
      <c r="B135" s="512" t="e">
        <f t="shared" si="21"/>
        <v>#VALUE!</v>
      </c>
      <c r="C135" s="506" t="e">
        <f t="shared" si="17"/>
        <v>#VALUE!</v>
      </c>
      <c r="D135" s="507" t="e">
        <f t="shared" si="18"/>
        <v>#VALUE!</v>
      </c>
      <c r="E135" s="508" t="e">
        <f t="shared" si="13"/>
        <v>#VALUE!</v>
      </c>
      <c r="F135" s="513"/>
      <c r="G135" s="513"/>
      <c r="H135" s="513"/>
      <c r="I135" s="514"/>
      <c r="J135" s="514"/>
      <c r="K135" s="514"/>
      <c r="L135" s="514"/>
      <c r="M135" s="514"/>
      <c r="N135" s="22"/>
      <c r="O135" s="22"/>
      <c r="P135" s="22"/>
      <c r="Q135" s="22"/>
      <c r="R135" s="23" t="e">
        <f t="shared" si="14"/>
        <v>#VALUE!</v>
      </c>
      <c r="S135" s="293" t="e">
        <f t="shared" si="19"/>
        <v>#VALUE!</v>
      </c>
      <c r="T135" s="644"/>
      <c r="U135" s="645">
        <f t="shared" si="15"/>
        <v>42005</v>
      </c>
      <c r="V135" s="645">
        <v>42005</v>
      </c>
      <c r="W135" s="601" t="s">
        <v>454</v>
      </c>
      <c r="X135" s="601">
        <f t="shared" si="20"/>
        <v>2015</v>
      </c>
      <c r="AA135" s="649"/>
      <c r="AB135" s="5"/>
      <c r="AC135" s="5"/>
    </row>
    <row r="136" spans="1:29" ht="12.75" hidden="1">
      <c r="A136" s="511">
        <f t="shared" si="16"/>
      </c>
      <c r="B136" s="512" t="e">
        <f t="shared" si="21"/>
        <v>#VALUE!</v>
      </c>
      <c r="C136" s="506" t="e">
        <f t="shared" si="17"/>
        <v>#VALUE!</v>
      </c>
      <c r="D136" s="507" t="e">
        <f t="shared" si="18"/>
        <v>#VALUE!</v>
      </c>
      <c r="E136" s="508" t="e">
        <f t="shared" si="13"/>
        <v>#VALUE!</v>
      </c>
      <c r="F136" s="513"/>
      <c r="G136" s="513"/>
      <c r="H136" s="513"/>
      <c r="I136" s="514"/>
      <c r="J136" s="514"/>
      <c r="K136" s="514"/>
      <c r="L136" s="514"/>
      <c r="M136" s="514"/>
      <c r="N136" s="22"/>
      <c r="O136" s="22"/>
      <c r="P136" s="22"/>
      <c r="Q136" s="22"/>
      <c r="R136" s="23" t="e">
        <f t="shared" si="14"/>
        <v>#VALUE!</v>
      </c>
      <c r="S136" s="293" t="e">
        <f t="shared" si="19"/>
        <v>#VALUE!</v>
      </c>
      <c r="T136" s="644"/>
      <c r="U136" s="645">
        <f t="shared" si="15"/>
        <v>42010</v>
      </c>
      <c r="V136" s="645">
        <v>42010</v>
      </c>
      <c r="W136" s="601" t="s">
        <v>455</v>
      </c>
      <c r="X136" s="601">
        <f t="shared" si="20"/>
        <v>2015</v>
      </c>
      <c r="AA136" s="649"/>
      <c r="AB136" s="5"/>
      <c r="AC136" s="5"/>
    </row>
    <row r="137" spans="1:29" ht="12.75" hidden="1">
      <c r="A137" s="511">
        <f t="shared" si="16"/>
      </c>
      <c r="B137" s="512" t="e">
        <f t="shared" si="21"/>
        <v>#VALUE!</v>
      </c>
      <c r="C137" s="506" t="e">
        <f t="shared" si="17"/>
        <v>#VALUE!</v>
      </c>
      <c r="D137" s="507" t="e">
        <f t="shared" si="18"/>
        <v>#VALUE!</v>
      </c>
      <c r="E137" s="508" t="e">
        <f t="shared" si="13"/>
        <v>#VALUE!</v>
      </c>
      <c r="F137" s="513"/>
      <c r="G137" s="513"/>
      <c r="H137" s="513"/>
      <c r="I137" s="514"/>
      <c r="J137" s="514"/>
      <c r="K137" s="514"/>
      <c r="L137" s="514"/>
      <c r="M137" s="514"/>
      <c r="N137" s="22"/>
      <c r="O137" s="22"/>
      <c r="P137" s="22"/>
      <c r="Q137" s="22"/>
      <c r="R137" s="23" t="e">
        <f t="shared" si="14"/>
        <v>#VALUE!</v>
      </c>
      <c r="S137" s="293" t="e">
        <f t="shared" si="19"/>
        <v>#VALUE!</v>
      </c>
      <c r="T137" s="644"/>
      <c r="U137" s="645">
        <f t="shared" si="15"/>
        <v>42100</v>
      </c>
      <c r="V137" s="645">
        <v>42100</v>
      </c>
      <c r="W137" s="601" t="s">
        <v>456</v>
      </c>
      <c r="X137" s="601">
        <f t="shared" si="20"/>
        <v>2015</v>
      </c>
      <c r="AA137" s="649"/>
      <c r="AB137" s="5"/>
      <c r="AC137" s="5"/>
    </row>
    <row r="138" spans="1:29" ht="12.75" hidden="1">
      <c r="A138" s="511">
        <f t="shared" si="16"/>
      </c>
      <c r="B138" s="512" t="e">
        <f t="shared" si="21"/>
        <v>#VALUE!</v>
      </c>
      <c r="C138" s="506" t="e">
        <f t="shared" si="17"/>
        <v>#VALUE!</v>
      </c>
      <c r="D138" s="507" t="e">
        <f t="shared" si="18"/>
        <v>#VALUE!</v>
      </c>
      <c r="E138" s="508" t="e">
        <f t="shared" si="13"/>
        <v>#VALUE!</v>
      </c>
      <c r="F138" s="513"/>
      <c r="G138" s="513"/>
      <c r="H138" s="513"/>
      <c r="I138" s="514"/>
      <c r="J138" s="514"/>
      <c r="K138" s="514"/>
      <c r="L138" s="514"/>
      <c r="M138" s="514"/>
      <c r="N138" s="22"/>
      <c r="O138" s="22"/>
      <c r="P138" s="22"/>
      <c r="Q138" s="22"/>
      <c r="R138" s="23" t="e">
        <f t="shared" si="14"/>
        <v>#VALUE!</v>
      </c>
      <c r="S138" s="293" t="e">
        <f t="shared" si="19"/>
        <v>#VALUE!</v>
      </c>
      <c r="T138" s="644"/>
      <c r="U138" s="645">
        <f t="shared" si="15"/>
        <v>42125</v>
      </c>
      <c r="V138" s="645">
        <v>42125</v>
      </c>
      <c r="W138" s="601" t="s">
        <v>457</v>
      </c>
      <c r="X138" s="601">
        <f t="shared" si="20"/>
        <v>2015</v>
      </c>
      <c r="AA138" s="649"/>
      <c r="AB138" s="5"/>
      <c r="AC138" s="5"/>
    </row>
    <row r="139" spans="1:29" ht="12.75" hidden="1">
      <c r="A139" s="511">
        <f t="shared" si="16"/>
      </c>
      <c r="B139" s="512" t="e">
        <f t="shared" si="21"/>
        <v>#VALUE!</v>
      </c>
      <c r="C139" s="506" t="e">
        <f t="shared" si="17"/>
        <v>#VALUE!</v>
      </c>
      <c r="D139" s="507" t="e">
        <f t="shared" si="18"/>
        <v>#VALUE!</v>
      </c>
      <c r="E139" s="508" t="e">
        <f t="shared" si="13"/>
        <v>#VALUE!</v>
      </c>
      <c r="F139" s="513"/>
      <c r="G139" s="513"/>
      <c r="H139" s="513"/>
      <c r="I139" s="514"/>
      <c r="J139" s="514"/>
      <c r="K139" s="514"/>
      <c r="L139" s="514"/>
      <c r="M139" s="514"/>
      <c r="N139" s="22"/>
      <c r="O139" s="22"/>
      <c r="P139" s="22"/>
      <c r="Q139" s="22"/>
      <c r="R139" s="23" t="e">
        <f t="shared" si="14"/>
        <v>#VALUE!</v>
      </c>
      <c r="S139" s="293" t="e">
        <f t="shared" si="19"/>
        <v>#VALUE!</v>
      </c>
      <c r="T139" s="644"/>
      <c r="U139" s="645">
        <f t="shared" si="15"/>
        <v>42138</v>
      </c>
      <c r="V139" s="645">
        <v>42138</v>
      </c>
      <c r="W139" s="601" t="s">
        <v>458</v>
      </c>
      <c r="X139" s="601">
        <f t="shared" si="20"/>
        <v>2015</v>
      </c>
      <c r="AA139" s="649"/>
      <c r="AB139" s="5"/>
      <c r="AC139" s="5"/>
    </row>
    <row r="140" spans="1:29" ht="12.75" hidden="1">
      <c r="A140" s="511">
        <f t="shared" si="16"/>
      </c>
      <c r="B140" s="512" t="e">
        <f t="shared" si="21"/>
        <v>#VALUE!</v>
      </c>
      <c r="C140" s="506" t="e">
        <f t="shared" si="17"/>
        <v>#VALUE!</v>
      </c>
      <c r="D140" s="507" t="e">
        <f t="shared" si="18"/>
        <v>#VALUE!</v>
      </c>
      <c r="E140" s="508" t="e">
        <f t="shared" si="13"/>
        <v>#VALUE!</v>
      </c>
      <c r="F140" s="513"/>
      <c r="G140" s="513"/>
      <c r="H140" s="513"/>
      <c r="I140" s="514"/>
      <c r="J140" s="514"/>
      <c r="K140" s="514"/>
      <c r="L140" s="514"/>
      <c r="M140" s="514"/>
      <c r="N140" s="22"/>
      <c r="O140" s="22"/>
      <c r="P140" s="22"/>
      <c r="Q140" s="22"/>
      <c r="R140" s="23" t="e">
        <f t="shared" si="14"/>
        <v>#VALUE!</v>
      </c>
      <c r="S140" s="293" t="e">
        <f t="shared" si="19"/>
        <v>#VALUE!</v>
      </c>
      <c r="T140" s="644"/>
      <c r="U140" s="645">
        <f t="shared" si="15"/>
        <v>42149</v>
      </c>
      <c r="V140" s="645">
        <v>42149</v>
      </c>
      <c r="W140" s="601" t="s">
        <v>459</v>
      </c>
      <c r="X140" s="601">
        <f t="shared" si="20"/>
        <v>2015</v>
      </c>
      <c r="AA140" s="649"/>
      <c r="AB140" s="5"/>
      <c r="AC140" s="5"/>
    </row>
    <row r="141" spans="1:29" ht="12.75" hidden="1">
      <c r="A141" s="511">
        <f t="shared" si="16"/>
      </c>
      <c r="B141" s="512" t="e">
        <f t="shared" si="21"/>
        <v>#VALUE!</v>
      </c>
      <c r="C141" s="506" t="e">
        <f t="shared" si="17"/>
        <v>#VALUE!</v>
      </c>
      <c r="D141" s="507" t="e">
        <f t="shared" si="18"/>
        <v>#VALUE!</v>
      </c>
      <c r="E141" s="508" t="e">
        <f aca="true" t="shared" si="22" ref="E141:E172">MAX(R141-D141,0)</f>
        <v>#VALUE!</v>
      </c>
      <c r="F141" s="513"/>
      <c r="G141" s="513"/>
      <c r="H141" s="513"/>
      <c r="I141" s="514"/>
      <c r="J141" s="514"/>
      <c r="K141" s="514"/>
      <c r="L141" s="514"/>
      <c r="M141" s="514"/>
      <c r="N141" s="22"/>
      <c r="O141" s="22"/>
      <c r="P141" s="22"/>
      <c r="Q141" s="22"/>
      <c r="R141" s="23" t="e">
        <f aca="true" t="shared" si="23" ref="R141:R172">C141-B141+IF(WEEKDAY(C141)&lt;&gt;1,1,0)-IF(AND(WEEKDAY(C141,2)&gt;=6,AuswahlSamstag="nein"),1,0)</f>
        <v>#VALUE!</v>
      </c>
      <c r="S141" s="293" t="e">
        <f t="shared" si="19"/>
        <v>#VALUE!</v>
      </c>
      <c r="T141" s="644"/>
      <c r="U141" s="645">
        <f aca="true" t="shared" si="24" ref="U141:U172">IF(AuswahlSamstag="ja",IF(WEEKDAY(V141)=1,"-",V141),IF(OR(WEEKDAY(V141)=1,WEEKDAY(V141)=7),"-",V141))</f>
        <v>42159</v>
      </c>
      <c r="V141" s="645">
        <v>42159</v>
      </c>
      <c r="W141" s="601" t="s">
        <v>460</v>
      </c>
      <c r="X141" s="601">
        <f t="shared" si="20"/>
        <v>2015</v>
      </c>
      <c r="AA141" s="648"/>
      <c r="AB141" s="5"/>
      <c r="AC141" s="5"/>
    </row>
    <row r="142" spans="1:29" ht="12.75" hidden="1">
      <c r="A142" s="511">
        <f t="shared" si="16"/>
      </c>
      <c r="B142" s="512" t="e">
        <f t="shared" si="21"/>
        <v>#VALUE!</v>
      </c>
      <c r="C142" s="506" t="e">
        <f t="shared" si="17"/>
        <v>#VALUE!</v>
      </c>
      <c r="D142" s="507" t="e">
        <f aca="true" t="shared" si="25" ref="D142:D173">S142</f>
        <v>#VALUE!</v>
      </c>
      <c r="E142" s="508" t="e">
        <f t="shared" si="22"/>
        <v>#VALUE!</v>
      </c>
      <c r="F142" s="513"/>
      <c r="G142" s="513"/>
      <c r="H142" s="513"/>
      <c r="I142" s="514"/>
      <c r="J142" s="514"/>
      <c r="K142" s="514"/>
      <c r="L142" s="514"/>
      <c r="M142" s="514"/>
      <c r="N142" s="22"/>
      <c r="O142" s="22"/>
      <c r="P142" s="22"/>
      <c r="Q142" s="22"/>
      <c r="R142" s="23" t="e">
        <f t="shared" si="23"/>
        <v>#VALUE!</v>
      </c>
      <c r="S142" s="293" t="e">
        <f t="shared" si="19"/>
        <v>#VALUE!</v>
      </c>
      <c r="T142" s="644"/>
      <c r="U142" s="645" t="str">
        <f t="shared" si="24"/>
        <v>-</v>
      </c>
      <c r="V142" s="645">
        <v>42231</v>
      </c>
      <c r="W142" s="601" t="s">
        <v>461</v>
      </c>
      <c r="X142" s="601">
        <f t="shared" si="20"/>
        <v>2015</v>
      </c>
      <c r="AA142" s="649"/>
      <c r="AB142" s="5"/>
      <c r="AC142" s="5"/>
    </row>
    <row r="143" spans="1:29" ht="12.75" hidden="1">
      <c r="A143" s="511">
        <f t="shared" si="16"/>
      </c>
      <c r="B143" s="512" t="e">
        <f t="shared" si="21"/>
        <v>#VALUE!</v>
      </c>
      <c r="C143" s="506" t="e">
        <f t="shared" si="17"/>
        <v>#VALUE!</v>
      </c>
      <c r="D143" s="507" t="e">
        <f t="shared" si="25"/>
        <v>#VALUE!</v>
      </c>
      <c r="E143" s="508" t="e">
        <f t="shared" si="22"/>
        <v>#VALUE!</v>
      </c>
      <c r="F143" s="513"/>
      <c r="G143" s="513"/>
      <c r="H143" s="513"/>
      <c r="I143" s="514"/>
      <c r="J143" s="514"/>
      <c r="K143" s="514"/>
      <c r="L143" s="514"/>
      <c r="M143" s="514"/>
      <c r="N143" s="22"/>
      <c r="O143" s="22"/>
      <c r="P143" s="22"/>
      <c r="Q143" s="22"/>
      <c r="R143" s="23" t="e">
        <f t="shared" si="23"/>
        <v>#VALUE!</v>
      </c>
      <c r="S143" s="293" t="e">
        <f t="shared" si="19"/>
        <v>#VALUE!</v>
      </c>
      <c r="T143" s="644"/>
      <c r="U143" s="645">
        <f t="shared" si="24"/>
        <v>42303</v>
      </c>
      <c r="V143" s="645">
        <v>42303</v>
      </c>
      <c r="W143" s="601" t="s">
        <v>462</v>
      </c>
      <c r="X143" s="601">
        <f t="shared" si="20"/>
        <v>2015</v>
      </c>
      <c r="AA143" s="649"/>
      <c r="AB143" s="5"/>
      <c r="AC143" s="5"/>
    </row>
    <row r="144" spans="1:29" ht="12.75" hidden="1">
      <c r="A144" s="511">
        <f t="shared" si="16"/>
      </c>
      <c r="B144" s="512" t="e">
        <f t="shared" si="21"/>
        <v>#VALUE!</v>
      </c>
      <c r="C144" s="506" t="e">
        <f t="shared" si="17"/>
        <v>#VALUE!</v>
      </c>
      <c r="D144" s="507" t="e">
        <f t="shared" si="25"/>
        <v>#VALUE!</v>
      </c>
      <c r="E144" s="508" t="e">
        <f t="shared" si="22"/>
        <v>#VALUE!</v>
      </c>
      <c r="F144" s="513"/>
      <c r="G144" s="513"/>
      <c r="H144" s="513"/>
      <c r="I144" s="514"/>
      <c r="J144" s="514"/>
      <c r="K144" s="514"/>
      <c r="L144" s="514"/>
      <c r="M144" s="514"/>
      <c r="N144" s="22"/>
      <c r="O144" s="22"/>
      <c r="P144" s="22"/>
      <c r="Q144" s="22"/>
      <c r="R144" s="23" t="e">
        <f t="shared" si="23"/>
        <v>#VALUE!</v>
      </c>
      <c r="S144" s="293" t="e">
        <f t="shared" si="19"/>
        <v>#VALUE!</v>
      </c>
      <c r="T144" s="644"/>
      <c r="U144" s="645" t="str">
        <f t="shared" si="24"/>
        <v>-</v>
      </c>
      <c r="V144" s="645">
        <v>42309</v>
      </c>
      <c r="W144" s="601" t="s">
        <v>463</v>
      </c>
      <c r="X144" s="601">
        <f t="shared" si="20"/>
        <v>2015</v>
      </c>
      <c r="AA144" s="649"/>
      <c r="AB144" s="5"/>
      <c r="AC144" s="5"/>
    </row>
    <row r="145" spans="1:29" ht="12.75" hidden="1">
      <c r="A145" s="511">
        <f t="shared" si="16"/>
      </c>
      <c r="B145" s="512" t="e">
        <f t="shared" si="21"/>
        <v>#VALUE!</v>
      </c>
      <c r="C145" s="506" t="e">
        <f t="shared" si="17"/>
        <v>#VALUE!</v>
      </c>
      <c r="D145" s="507" t="e">
        <f t="shared" si="25"/>
        <v>#VALUE!</v>
      </c>
      <c r="E145" s="508" t="e">
        <f t="shared" si="22"/>
        <v>#VALUE!</v>
      </c>
      <c r="F145" s="513"/>
      <c r="G145" s="513"/>
      <c r="H145" s="513"/>
      <c r="I145" s="514"/>
      <c r="J145" s="514"/>
      <c r="K145" s="514"/>
      <c r="L145" s="514"/>
      <c r="M145" s="514"/>
      <c r="N145" s="22"/>
      <c r="O145" s="22"/>
      <c r="P145" s="22"/>
      <c r="Q145" s="22"/>
      <c r="R145" s="23" t="e">
        <f t="shared" si="23"/>
        <v>#VALUE!</v>
      </c>
      <c r="S145" s="293" t="e">
        <f t="shared" si="19"/>
        <v>#VALUE!</v>
      </c>
      <c r="T145" s="644"/>
      <c r="U145" s="645">
        <f t="shared" si="24"/>
        <v>42346</v>
      </c>
      <c r="V145" s="645">
        <v>42346</v>
      </c>
      <c r="W145" s="601" t="s">
        <v>464</v>
      </c>
      <c r="X145" s="601">
        <f t="shared" si="20"/>
        <v>2015</v>
      </c>
      <c r="AA145" s="649"/>
      <c r="AB145" s="5"/>
      <c r="AC145" s="5"/>
    </row>
    <row r="146" spans="1:29" ht="12.75" hidden="1">
      <c r="A146" s="511">
        <f t="shared" si="16"/>
      </c>
      <c r="B146" s="512" t="e">
        <f t="shared" si="21"/>
        <v>#VALUE!</v>
      </c>
      <c r="C146" s="506" t="e">
        <f t="shared" si="17"/>
        <v>#VALUE!</v>
      </c>
      <c r="D146" s="507" t="e">
        <f t="shared" si="25"/>
        <v>#VALUE!</v>
      </c>
      <c r="E146" s="508" t="e">
        <f t="shared" si="22"/>
        <v>#VALUE!</v>
      </c>
      <c r="F146" s="513"/>
      <c r="G146" s="513"/>
      <c r="H146" s="513"/>
      <c r="I146" s="514"/>
      <c r="J146" s="514"/>
      <c r="K146" s="514"/>
      <c r="L146" s="514"/>
      <c r="M146" s="514"/>
      <c r="N146" s="22"/>
      <c r="O146" s="22"/>
      <c r="P146" s="22"/>
      <c r="Q146" s="22"/>
      <c r="R146" s="23" t="e">
        <f t="shared" si="23"/>
        <v>#VALUE!</v>
      </c>
      <c r="S146" s="293" t="e">
        <f t="shared" si="19"/>
        <v>#VALUE!</v>
      </c>
      <c r="T146" s="644"/>
      <c r="U146" s="645">
        <f t="shared" si="24"/>
        <v>42362</v>
      </c>
      <c r="V146" s="645">
        <v>42362</v>
      </c>
      <c r="W146" s="601" t="s">
        <v>465</v>
      </c>
      <c r="X146" s="601">
        <f t="shared" si="20"/>
        <v>2015</v>
      </c>
      <c r="AA146" s="649"/>
      <c r="AB146" s="5"/>
      <c r="AC146" s="5"/>
    </row>
    <row r="147" spans="1:29" ht="12.75" hidden="1">
      <c r="A147" s="511">
        <f t="shared" si="16"/>
      </c>
      <c r="B147" s="512" t="e">
        <f t="shared" si="21"/>
        <v>#VALUE!</v>
      </c>
      <c r="C147" s="506" t="e">
        <f t="shared" si="17"/>
        <v>#VALUE!</v>
      </c>
      <c r="D147" s="507" t="e">
        <f t="shared" si="25"/>
        <v>#VALUE!</v>
      </c>
      <c r="E147" s="508" t="e">
        <f t="shared" si="22"/>
        <v>#VALUE!</v>
      </c>
      <c r="F147" s="513"/>
      <c r="G147" s="513"/>
      <c r="H147" s="513"/>
      <c r="I147" s="514"/>
      <c r="J147" s="514"/>
      <c r="K147" s="514"/>
      <c r="L147" s="514"/>
      <c r="M147" s="514"/>
      <c r="N147" s="22"/>
      <c r="O147" s="22"/>
      <c r="P147" s="22"/>
      <c r="Q147" s="22"/>
      <c r="R147" s="23" t="e">
        <f t="shared" si="23"/>
        <v>#VALUE!</v>
      </c>
      <c r="S147" s="293" t="e">
        <f t="shared" si="19"/>
        <v>#VALUE!</v>
      </c>
      <c r="T147" s="644"/>
      <c r="U147" s="645">
        <f t="shared" si="24"/>
        <v>42363</v>
      </c>
      <c r="V147" s="645">
        <v>42363</v>
      </c>
      <c r="W147" s="601" t="s">
        <v>466</v>
      </c>
      <c r="X147" s="601">
        <f t="shared" si="20"/>
        <v>2015</v>
      </c>
      <c r="AA147" s="649"/>
      <c r="AB147" s="5"/>
      <c r="AC147" s="5"/>
    </row>
    <row r="148" spans="1:29" ht="12.75" hidden="1">
      <c r="A148" s="511">
        <f t="shared" si="16"/>
      </c>
      <c r="B148" s="512" t="e">
        <f t="shared" si="21"/>
        <v>#VALUE!</v>
      </c>
      <c r="C148" s="506" t="e">
        <f t="shared" si="17"/>
        <v>#VALUE!</v>
      </c>
      <c r="D148" s="507" t="e">
        <f t="shared" si="25"/>
        <v>#VALUE!</v>
      </c>
      <c r="E148" s="508" t="e">
        <f t="shared" si="22"/>
        <v>#VALUE!</v>
      </c>
      <c r="F148" s="513"/>
      <c r="G148" s="513"/>
      <c r="H148" s="513"/>
      <c r="I148" s="514"/>
      <c r="J148" s="514"/>
      <c r="K148" s="514"/>
      <c r="L148" s="514"/>
      <c r="M148" s="514"/>
      <c r="N148" s="22"/>
      <c r="O148" s="22"/>
      <c r="P148" s="22"/>
      <c r="Q148" s="22"/>
      <c r="R148" s="23" t="e">
        <f t="shared" si="23"/>
        <v>#VALUE!</v>
      </c>
      <c r="S148" s="293" t="e">
        <f t="shared" si="19"/>
        <v>#VALUE!</v>
      </c>
      <c r="T148" s="644"/>
      <c r="U148" s="645" t="str">
        <f t="shared" si="24"/>
        <v>-</v>
      </c>
      <c r="V148" s="645">
        <v>42364</v>
      </c>
      <c r="W148" s="601" t="s">
        <v>467</v>
      </c>
      <c r="X148" s="601">
        <f t="shared" si="20"/>
        <v>2015</v>
      </c>
      <c r="AA148" s="649"/>
      <c r="AB148" s="5"/>
      <c r="AC148" s="5"/>
    </row>
    <row r="149" spans="1:29" ht="12.75" hidden="1">
      <c r="A149" s="511">
        <f t="shared" si="16"/>
      </c>
      <c r="B149" s="512" t="e">
        <f t="shared" si="21"/>
        <v>#VALUE!</v>
      </c>
      <c r="C149" s="506" t="e">
        <f t="shared" si="17"/>
        <v>#VALUE!</v>
      </c>
      <c r="D149" s="507" t="e">
        <f t="shared" si="25"/>
        <v>#VALUE!</v>
      </c>
      <c r="E149" s="508" t="e">
        <f t="shared" si="22"/>
        <v>#VALUE!</v>
      </c>
      <c r="F149" s="513"/>
      <c r="G149" s="513"/>
      <c r="H149" s="513"/>
      <c r="I149" s="514"/>
      <c r="J149" s="514"/>
      <c r="K149" s="514"/>
      <c r="L149" s="514"/>
      <c r="M149" s="514"/>
      <c r="N149" s="22"/>
      <c r="O149" s="22"/>
      <c r="P149" s="22"/>
      <c r="Q149" s="22"/>
      <c r="R149" s="23" t="e">
        <f t="shared" si="23"/>
        <v>#VALUE!</v>
      </c>
      <c r="S149" s="293" t="e">
        <f t="shared" si="19"/>
        <v>#VALUE!</v>
      </c>
      <c r="T149" s="644"/>
      <c r="U149" s="645">
        <f t="shared" si="24"/>
        <v>42369</v>
      </c>
      <c r="V149" s="645">
        <v>42369</v>
      </c>
      <c r="W149" s="601" t="s">
        <v>465</v>
      </c>
      <c r="X149" s="601">
        <f t="shared" si="20"/>
        <v>2015</v>
      </c>
      <c r="AA149" s="649"/>
      <c r="AB149" s="5"/>
      <c r="AC149" s="5"/>
    </row>
    <row r="150" spans="1:29" ht="12.75" hidden="1">
      <c r="A150" s="511">
        <f t="shared" si="16"/>
      </c>
      <c r="B150" s="512" t="e">
        <f t="shared" si="21"/>
        <v>#VALUE!</v>
      </c>
      <c r="C150" s="506" t="e">
        <f t="shared" si="17"/>
        <v>#VALUE!</v>
      </c>
      <c r="D150" s="507" t="e">
        <f t="shared" si="25"/>
        <v>#VALUE!</v>
      </c>
      <c r="E150" s="508" t="e">
        <f t="shared" si="22"/>
        <v>#VALUE!</v>
      </c>
      <c r="F150" s="513"/>
      <c r="G150" s="513"/>
      <c r="H150" s="513"/>
      <c r="I150" s="514"/>
      <c r="J150" s="514"/>
      <c r="K150" s="514"/>
      <c r="L150" s="514"/>
      <c r="M150" s="514"/>
      <c r="N150" s="22"/>
      <c r="O150" s="22"/>
      <c r="P150" s="22"/>
      <c r="Q150" s="22"/>
      <c r="R150" s="23" t="e">
        <f t="shared" si="23"/>
        <v>#VALUE!</v>
      </c>
      <c r="S150" s="293" t="e">
        <f t="shared" si="19"/>
        <v>#VALUE!</v>
      </c>
      <c r="T150" s="644"/>
      <c r="U150" s="645">
        <f t="shared" si="24"/>
        <v>42370</v>
      </c>
      <c r="V150" s="645">
        <v>42370</v>
      </c>
      <c r="W150" s="601" t="s">
        <v>454</v>
      </c>
      <c r="X150" s="601">
        <f t="shared" si="20"/>
        <v>2016</v>
      </c>
      <c r="AA150" s="649"/>
      <c r="AB150" s="5"/>
      <c r="AC150" s="5"/>
    </row>
    <row r="151" spans="1:29" ht="12.75" hidden="1">
      <c r="A151" s="511">
        <f t="shared" si="16"/>
      </c>
      <c r="B151" s="512" t="e">
        <f t="shared" si="21"/>
        <v>#VALUE!</v>
      </c>
      <c r="C151" s="506" t="e">
        <f t="shared" si="17"/>
        <v>#VALUE!</v>
      </c>
      <c r="D151" s="507" t="e">
        <f t="shared" si="25"/>
        <v>#VALUE!</v>
      </c>
      <c r="E151" s="508" t="e">
        <f t="shared" si="22"/>
        <v>#VALUE!</v>
      </c>
      <c r="F151" s="513"/>
      <c r="G151" s="513"/>
      <c r="H151" s="513"/>
      <c r="I151" s="514"/>
      <c r="J151" s="514"/>
      <c r="K151" s="514"/>
      <c r="L151" s="514"/>
      <c r="M151" s="514"/>
      <c r="N151" s="22"/>
      <c r="O151" s="22"/>
      <c r="P151" s="22"/>
      <c r="Q151" s="22"/>
      <c r="R151" s="23" t="e">
        <f t="shared" si="23"/>
        <v>#VALUE!</v>
      </c>
      <c r="S151" s="293" t="e">
        <f t="shared" si="19"/>
        <v>#VALUE!</v>
      </c>
      <c r="T151" s="644"/>
      <c r="U151" s="645">
        <f t="shared" si="24"/>
        <v>42375</v>
      </c>
      <c r="V151" s="645">
        <v>42375</v>
      </c>
      <c r="W151" s="601" t="s">
        <v>455</v>
      </c>
      <c r="X151" s="601">
        <f t="shared" si="20"/>
        <v>2016</v>
      </c>
      <c r="AA151" s="649"/>
      <c r="AB151" s="5"/>
      <c r="AC151" s="5"/>
    </row>
    <row r="152" spans="1:29" ht="12.75" hidden="1">
      <c r="A152" s="511">
        <f t="shared" si="16"/>
      </c>
      <c r="B152" s="512" t="e">
        <f t="shared" si="21"/>
        <v>#VALUE!</v>
      </c>
      <c r="C152" s="506" t="e">
        <f t="shared" si="17"/>
        <v>#VALUE!</v>
      </c>
      <c r="D152" s="507" t="e">
        <f t="shared" si="25"/>
        <v>#VALUE!</v>
      </c>
      <c r="E152" s="508" t="e">
        <f t="shared" si="22"/>
        <v>#VALUE!</v>
      </c>
      <c r="F152" s="513"/>
      <c r="G152" s="513"/>
      <c r="H152" s="513"/>
      <c r="I152" s="514"/>
      <c r="J152" s="514"/>
      <c r="K152" s="514"/>
      <c r="L152" s="514"/>
      <c r="M152" s="514"/>
      <c r="N152" s="22"/>
      <c r="O152" s="22"/>
      <c r="P152" s="22"/>
      <c r="Q152" s="22"/>
      <c r="R152" s="23" t="e">
        <f t="shared" si="23"/>
        <v>#VALUE!</v>
      </c>
      <c r="S152" s="293" t="e">
        <f t="shared" si="19"/>
        <v>#VALUE!</v>
      </c>
      <c r="T152" s="644"/>
      <c r="U152" s="645">
        <f t="shared" si="24"/>
        <v>42457</v>
      </c>
      <c r="V152" s="645">
        <v>42457</v>
      </c>
      <c r="W152" s="601" t="s">
        <v>456</v>
      </c>
      <c r="X152" s="601">
        <f t="shared" si="20"/>
        <v>2016</v>
      </c>
      <c r="AA152" s="649"/>
      <c r="AB152" s="5"/>
      <c r="AC152" s="5"/>
    </row>
    <row r="153" spans="1:29" ht="12.75" hidden="1">
      <c r="A153" s="511">
        <f t="shared" si="16"/>
      </c>
      <c r="B153" s="512" t="e">
        <f t="shared" si="21"/>
        <v>#VALUE!</v>
      </c>
      <c r="C153" s="506" t="e">
        <f t="shared" si="17"/>
        <v>#VALUE!</v>
      </c>
      <c r="D153" s="507" t="e">
        <f t="shared" si="25"/>
        <v>#VALUE!</v>
      </c>
      <c r="E153" s="508" t="e">
        <f t="shared" si="22"/>
        <v>#VALUE!</v>
      </c>
      <c r="F153" s="513"/>
      <c r="G153" s="513"/>
      <c r="H153" s="513"/>
      <c r="I153" s="514"/>
      <c r="J153" s="514"/>
      <c r="K153" s="514"/>
      <c r="L153" s="514"/>
      <c r="M153" s="514"/>
      <c r="P153" s="22"/>
      <c r="Q153" s="22"/>
      <c r="R153" s="23" t="e">
        <f t="shared" si="23"/>
        <v>#VALUE!</v>
      </c>
      <c r="S153" s="293" t="e">
        <f t="shared" si="19"/>
        <v>#VALUE!</v>
      </c>
      <c r="T153" s="644"/>
      <c r="U153" s="645" t="str">
        <f t="shared" si="24"/>
        <v>-</v>
      </c>
      <c r="V153" s="645">
        <v>42491</v>
      </c>
      <c r="W153" s="601" t="s">
        <v>457</v>
      </c>
      <c r="X153" s="601">
        <f t="shared" si="20"/>
        <v>2016</v>
      </c>
      <c r="AA153" s="649"/>
      <c r="AB153" s="5"/>
      <c r="AC153" s="5"/>
    </row>
    <row r="154" spans="1:29" ht="12.75" hidden="1">
      <c r="A154" s="511">
        <f t="shared" si="16"/>
      </c>
      <c r="B154" s="512" t="e">
        <f t="shared" si="21"/>
        <v>#VALUE!</v>
      </c>
      <c r="C154" s="506" t="e">
        <f t="shared" si="17"/>
        <v>#VALUE!</v>
      </c>
      <c r="D154" s="507" t="e">
        <f t="shared" si="25"/>
        <v>#VALUE!</v>
      </c>
      <c r="E154" s="508" t="e">
        <f t="shared" si="22"/>
        <v>#VALUE!</v>
      </c>
      <c r="F154" s="513"/>
      <c r="G154" s="513"/>
      <c r="H154" s="513"/>
      <c r="I154" s="514"/>
      <c r="J154" s="514"/>
      <c r="K154" s="514"/>
      <c r="L154" s="514"/>
      <c r="M154" s="514"/>
      <c r="R154" s="23" t="e">
        <f t="shared" si="23"/>
        <v>#VALUE!</v>
      </c>
      <c r="S154" s="293" t="e">
        <f t="shared" si="19"/>
        <v>#VALUE!</v>
      </c>
      <c r="T154" s="644"/>
      <c r="U154" s="645">
        <f t="shared" si="24"/>
        <v>42495</v>
      </c>
      <c r="V154" s="645">
        <v>42495</v>
      </c>
      <c r="W154" s="601" t="s">
        <v>458</v>
      </c>
      <c r="X154" s="601">
        <f t="shared" si="20"/>
        <v>2016</v>
      </c>
      <c r="AA154" s="649"/>
      <c r="AB154" s="5"/>
      <c r="AC154" s="5"/>
    </row>
    <row r="155" spans="1:29" ht="12.75" hidden="1">
      <c r="A155" s="511">
        <f t="shared" si="16"/>
      </c>
      <c r="B155" s="512" t="e">
        <f t="shared" si="21"/>
        <v>#VALUE!</v>
      </c>
      <c r="C155" s="506" t="e">
        <f t="shared" si="17"/>
        <v>#VALUE!</v>
      </c>
      <c r="D155" s="507" t="e">
        <f t="shared" si="25"/>
        <v>#VALUE!</v>
      </c>
      <c r="E155" s="508" t="e">
        <f t="shared" si="22"/>
        <v>#VALUE!</v>
      </c>
      <c r="F155" s="513"/>
      <c r="G155" s="513"/>
      <c r="H155" s="513"/>
      <c r="I155" s="514"/>
      <c r="J155" s="514"/>
      <c r="K155" s="514"/>
      <c r="L155" s="514"/>
      <c r="M155" s="514"/>
      <c r="R155" s="23" t="e">
        <f t="shared" si="23"/>
        <v>#VALUE!</v>
      </c>
      <c r="S155" s="293" t="e">
        <f t="shared" si="19"/>
        <v>#VALUE!</v>
      </c>
      <c r="T155" s="644"/>
      <c r="U155" s="645">
        <f t="shared" si="24"/>
        <v>42506</v>
      </c>
      <c r="V155" s="645">
        <v>42506</v>
      </c>
      <c r="W155" s="601" t="s">
        <v>459</v>
      </c>
      <c r="X155" s="601">
        <f t="shared" si="20"/>
        <v>2016</v>
      </c>
      <c r="AA155" s="649"/>
      <c r="AB155" s="5"/>
      <c r="AC155" s="5"/>
    </row>
    <row r="156" spans="1:29" ht="12.75" hidden="1">
      <c r="A156" s="511">
        <f t="shared" si="16"/>
      </c>
      <c r="B156" s="512" t="e">
        <f t="shared" si="21"/>
        <v>#VALUE!</v>
      </c>
      <c r="C156" s="506" t="e">
        <f t="shared" si="17"/>
        <v>#VALUE!</v>
      </c>
      <c r="D156" s="507" t="e">
        <f t="shared" si="25"/>
        <v>#VALUE!</v>
      </c>
      <c r="E156" s="508" t="e">
        <f t="shared" si="22"/>
        <v>#VALUE!</v>
      </c>
      <c r="F156" s="513"/>
      <c r="G156" s="513"/>
      <c r="H156" s="513"/>
      <c r="I156" s="514"/>
      <c r="J156" s="514"/>
      <c r="K156" s="514"/>
      <c r="L156" s="514"/>
      <c r="M156" s="514"/>
      <c r="R156" s="23" t="e">
        <f t="shared" si="23"/>
        <v>#VALUE!</v>
      </c>
      <c r="S156" s="293" t="e">
        <f t="shared" si="19"/>
        <v>#VALUE!</v>
      </c>
      <c r="T156" s="644"/>
      <c r="U156" s="645">
        <f t="shared" si="24"/>
        <v>42516</v>
      </c>
      <c r="V156" s="645">
        <v>42516</v>
      </c>
      <c r="W156" s="601" t="s">
        <v>460</v>
      </c>
      <c r="X156" s="601">
        <f t="shared" si="20"/>
        <v>2016</v>
      </c>
      <c r="AA156" s="649"/>
      <c r="AB156" s="5"/>
      <c r="AC156" s="5"/>
    </row>
    <row r="157" spans="1:29" ht="12.75" hidden="1">
      <c r="A157" s="511">
        <f t="shared" si="16"/>
      </c>
      <c r="B157" s="512" t="e">
        <f t="shared" si="21"/>
        <v>#VALUE!</v>
      </c>
      <c r="C157" s="506" t="e">
        <f t="shared" si="17"/>
        <v>#VALUE!</v>
      </c>
      <c r="D157" s="507" t="e">
        <f t="shared" si="25"/>
        <v>#VALUE!</v>
      </c>
      <c r="E157" s="508" t="e">
        <f t="shared" si="22"/>
        <v>#VALUE!</v>
      </c>
      <c r="F157" s="513"/>
      <c r="G157" s="513"/>
      <c r="H157" s="513"/>
      <c r="I157" s="514"/>
      <c r="J157" s="514"/>
      <c r="K157" s="514"/>
      <c r="L157" s="514"/>
      <c r="M157" s="514"/>
      <c r="R157" s="23" t="e">
        <f t="shared" si="23"/>
        <v>#VALUE!</v>
      </c>
      <c r="S157" s="293" t="e">
        <f t="shared" si="19"/>
        <v>#VALUE!</v>
      </c>
      <c r="T157" s="644"/>
      <c r="U157" s="645">
        <f t="shared" si="24"/>
        <v>42597</v>
      </c>
      <c r="V157" s="645">
        <v>42597</v>
      </c>
      <c r="W157" s="601" t="s">
        <v>461</v>
      </c>
      <c r="X157" s="601">
        <f t="shared" si="20"/>
        <v>2016</v>
      </c>
      <c r="AA157" s="648"/>
      <c r="AB157" s="5"/>
      <c r="AC157" s="5"/>
    </row>
    <row r="158" spans="1:29" ht="12.75" hidden="1">
      <c r="A158" s="511">
        <f t="shared" si="16"/>
      </c>
      <c r="B158" s="512" t="e">
        <f t="shared" si="21"/>
        <v>#VALUE!</v>
      </c>
      <c r="C158" s="506" t="e">
        <f t="shared" si="17"/>
        <v>#VALUE!</v>
      </c>
      <c r="D158" s="507" t="e">
        <f t="shared" si="25"/>
        <v>#VALUE!</v>
      </c>
      <c r="E158" s="508" t="e">
        <f t="shared" si="22"/>
        <v>#VALUE!</v>
      </c>
      <c r="F158" s="513"/>
      <c r="G158" s="513"/>
      <c r="H158" s="513"/>
      <c r="I158" s="514"/>
      <c r="J158" s="514"/>
      <c r="K158" s="514"/>
      <c r="L158" s="514"/>
      <c r="M158" s="514"/>
      <c r="R158" s="23" t="e">
        <f t="shared" si="23"/>
        <v>#VALUE!</v>
      </c>
      <c r="S158" s="293" t="e">
        <f t="shared" si="19"/>
        <v>#VALUE!</v>
      </c>
      <c r="T158" s="644"/>
      <c r="U158" s="645">
        <f t="shared" si="24"/>
        <v>42669</v>
      </c>
      <c r="V158" s="645">
        <v>42669</v>
      </c>
      <c r="W158" s="601" t="s">
        <v>462</v>
      </c>
      <c r="X158" s="601">
        <f t="shared" si="20"/>
        <v>2016</v>
      </c>
      <c r="AA158" s="649"/>
      <c r="AB158" s="5"/>
      <c r="AC158" s="5"/>
    </row>
    <row r="159" spans="1:29" ht="12.75" hidden="1">
      <c r="A159" s="511">
        <f t="shared" si="16"/>
      </c>
      <c r="B159" s="512" t="e">
        <f t="shared" si="21"/>
        <v>#VALUE!</v>
      </c>
      <c r="C159" s="506" t="e">
        <f t="shared" si="17"/>
        <v>#VALUE!</v>
      </c>
      <c r="D159" s="507" t="e">
        <f t="shared" si="25"/>
        <v>#VALUE!</v>
      </c>
      <c r="E159" s="508" t="e">
        <f t="shared" si="22"/>
        <v>#VALUE!</v>
      </c>
      <c r="F159" s="513"/>
      <c r="G159" s="513"/>
      <c r="H159" s="513"/>
      <c r="I159" s="514"/>
      <c r="J159" s="514"/>
      <c r="K159" s="514"/>
      <c r="L159" s="514"/>
      <c r="M159" s="514"/>
      <c r="R159" s="23" t="e">
        <f t="shared" si="23"/>
        <v>#VALUE!</v>
      </c>
      <c r="S159" s="293" t="e">
        <f t="shared" si="19"/>
        <v>#VALUE!</v>
      </c>
      <c r="T159" s="644"/>
      <c r="U159" s="645">
        <f t="shared" si="24"/>
        <v>42675</v>
      </c>
      <c r="V159" s="645">
        <v>42675</v>
      </c>
      <c r="W159" s="601" t="s">
        <v>463</v>
      </c>
      <c r="X159" s="601">
        <f t="shared" si="20"/>
        <v>2016</v>
      </c>
      <c r="AA159" s="649"/>
      <c r="AB159" s="5"/>
      <c r="AC159" s="5"/>
    </row>
    <row r="160" spans="1:29" ht="12.75" hidden="1">
      <c r="A160" s="511">
        <f t="shared" si="16"/>
      </c>
      <c r="B160" s="512" t="e">
        <f t="shared" si="21"/>
        <v>#VALUE!</v>
      </c>
      <c r="C160" s="506" t="e">
        <f t="shared" si="17"/>
        <v>#VALUE!</v>
      </c>
      <c r="D160" s="507" t="e">
        <f t="shared" si="25"/>
        <v>#VALUE!</v>
      </c>
      <c r="E160" s="508" t="e">
        <f t="shared" si="22"/>
        <v>#VALUE!</v>
      </c>
      <c r="F160" s="513"/>
      <c r="G160" s="513"/>
      <c r="H160" s="513"/>
      <c r="I160" s="514"/>
      <c r="J160" s="514"/>
      <c r="K160" s="514"/>
      <c r="L160" s="514"/>
      <c r="M160" s="514"/>
      <c r="R160" s="23" t="e">
        <f t="shared" si="23"/>
        <v>#VALUE!</v>
      </c>
      <c r="S160" s="293" t="e">
        <f t="shared" si="19"/>
        <v>#VALUE!</v>
      </c>
      <c r="T160" s="644"/>
      <c r="U160" s="645">
        <f t="shared" si="24"/>
        <v>42712</v>
      </c>
      <c r="V160" s="645">
        <v>42712</v>
      </c>
      <c r="W160" s="601" t="s">
        <v>464</v>
      </c>
      <c r="X160" s="601">
        <f t="shared" si="20"/>
        <v>2016</v>
      </c>
      <c r="AA160" s="649"/>
      <c r="AB160" s="5"/>
      <c r="AC160" s="5"/>
    </row>
    <row r="161" spans="1:29" ht="12.75" hidden="1">
      <c r="A161" s="511">
        <f t="shared" si="16"/>
      </c>
      <c r="B161" s="512" t="e">
        <f t="shared" si="21"/>
        <v>#VALUE!</v>
      </c>
      <c r="C161" s="506" t="e">
        <f t="shared" si="17"/>
        <v>#VALUE!</v>
      </c>
      <c r="D161" s="507" t="e">
        <f t="shared" si="25"/>
        <v>#VALUE!</v>
      </c>
      <c r="E161" s="508" t="e">
        <f t="shared" si="22"/>
        <v>#VALUE!</v>
      </c>
      <c r="F161" s="513"/>
      <c r="G161" s="513"/>
      <c r="H161" s="513"/>
      <c r="I161" s="514"/>
      <c r="J161" s="514"/>
      <c r="K161" s="514"/>
      <c r="L161" s="514"/>
      <c r="M161" s="514"/>
      <c r="N161" s="22"/>
      <c r="O161" s="22"/>
      <c r="P161" s="22"/>
      <c r="Q161" s="22"/>
      <c r="R161" s="23" t="e">
        <f t="shared" si="23"/>
        <v>#VALUE!</v>
      </c>
      <c r="S161" s="293" t="e">
        <f t="shared" si="19"/>
        <v>#VALUE!</v>
      </c>
      <c r="T161" s="644"/>
      <c r="U161" s="645" t="str">
        <f t="shared" si="24"/>
        <v>-</v>
      </c>
      <c r="V161" s="645">
        <v>42728</v>
      </c>
      <c r="W161" s="601" t="s">
        <v>465</v>
      </c>
      <c r="X161" s="601">
        <f t="shared" si="20"/>
        <v>2016</v>
      </c>
      <c r="AA161" s="649"/>
      <c r="AB161" s="5"/>
      <c r="AC161" s="5"/>
    </row>
    <row r="162" spans="1:29" ht="12.75" hidden="1">
      <c r="A162" s="511">
        <f t="shared" si="16"/>
      </c>
      <c r="B162" s="512" t="e">
        <f t="shared" si="21"/>
        <v>#VALUE!</v>
      </c>
      <c r="C162" s="506" t="e">
        <f t="shared" si="17"/>
        <v>#VALUE!</v>
      </c>
      <c r="D162" s="507" t="e">
        <f t="shared" si="25"/>
        <v>#VALUE!</v>
      </c>
      <c r="E162" s="508" t="e">
        <f t="shared" si="22"/>
        <v>#VALUE!</v>
      </c>
      <c r="F162" s="513"/>
      <c r="G162" s="513"/>
      <c r="H162" s="513"/>
      <c r="I162" s="514"/>
      <c r="J162" s="514"/>
      <c r="K162" s="514"/>
      <c r="L162" s="514"/>
      <c r="M162" s="514"/>
      <c r="R162" s="23" t="e">
        <f t="shared" si="23"/>
        <v>#VALUE!</v>
      </c>
      <c r="S162" s="293" t="e">
        <f t="shared" si="19"/>
        <v>#VALUE!</v>
      </c>
      <c r="T162" s="644"/>
      <c r="U162" s="645" t="str">
        <f t="shared" si="24"/>
        <v>-</v>
      </c>
      <c r="V162" s="645">
        <v>42729</v>
      </c>
      <c r="W162" s="601" t="s">
        <v>466</v>
      </c>
      <c r="X162" s="601">
        <f t="shared" si="20"/>
        <v>2016</v>
      </c>
      <c r="AA162" s="649"/>
      <c r="AB162" s="5"/>
      <c r="AC162" s="5"/>
    </row>
    <row r="163" spans="1:29" ht="12.75" hidden="1">
      <c r="A163" s="511">
        <f t="shared" si="16"/>
      </c>
      <c r="B163" s="512" t="e">
        <f t="shared" si="21"/>
        <v>#VALUE!</v>
      </c>
      <c r="C163" s="506" t="e">
        <f t="shared" si="17"/>
        <v>#VALUE!</v>
      </c>
      <c r="D163" s="507" t="e">
        <f t="shared" si="25"/>
        <v>#VALUE!</v>
      </c>
      <c r="E163" s="508" t="e">
        <f t="shared" si="22"/>
        <v>#VALUE!</v>
      </c>
      <c r="F163" s="513"/>
      <c r="G163" s="513"/>
      <c r="H163" s="513"/>
      <c r="I163" s="514"/>
      <c r="J163" s="514"/>
      <c r="K163" s="514"/>
      <c r="L163" s="514"/>
      <c r="M163" s="514"/>
      <c r="R163" s="23" t="e">
        <f t="shared" si="23"/>
        <v>#VALUE!</v>
      </c>
      <c r="S163" s="293" t="e">
        <f t="shared" si="19"/>
        <v>#VALUE!</v>
      </c>
      <c r="T163" s="644"/>
      <c r="U163" s="645">
        <f t="shared" si="24"/>
        <v>42730</v>
      </c>
      <c r="V163" s="645">
        <v>42730</v>
      </c>
      <c r="W163" s="601" t="s">
        <v>467</v>
      </c>
      <c r="X163" s="601">
        <f t="shared" si="20"/>
        <v>2016</v>
      </c>
      <c r="AA163" s="649"/>
      <c r="AB163" s="5"/>
      <c r="AC163" s="5"/>
    </row>
    <row r="164" spans="1:29" ht="12.75" hidden="1">
      <c r="A164" s="511">
        <f t="shared" si="16"/>
      </c>
      <c r="B164" s="512" t="e">
        <f t="shared" si="21"/>
        <v>#VALUE!</v>
      </c>
      <c r="C164" s="506" t="e">
        <f t="shared" si="17"/>
        <v>#VALUE!</v>
      </c>
      <c r="D164" s="507" t="e">
        <f t="shared" si="25"/>
        <v>#VALUE!</v>
      </c>
      <c r="E164" s="508" t="e">
        <f t="shared" si="22"/>
        <v>#VALUE!</v>
      </c>
      <c r="F164" s="513"/>
      <c r="G164" s="513"/>
      <c r="H164" s="513"/>
      <c r="I164" s="514"/>
      <c r="J164" s="514"/>
      <c r="K164" s="514"/>
      <c r="L164" s="514"/>
      <c r="M164" s="514"/>
      <c r="R164" s="23" t="e">
        <f t="shared" si="23"/>
        <v>#VALUE!</v>
      </c>
      <c r="S164" s="293" t="e">
        <f t="shared" si="19"/>
        <v>#VALUE!</v>
      </c>
      <c r="T164" s="644"/>
      <c r="U164" s="645" t="str">
        <f t="shared" si="24"/>
        <v>-</v>
      </c>
      <c r="V164" s="645">
        <v>42735</v>
      </c>
      <c r="W164" s="601" t="s">
        <v>465</v>
      </c>
      <c r="X164" s="601">
        <f t="shared" si="20"/>
        <v>2016</v>
      </c>
      <c r="AA164" s="649"/>
      <c r="AB164" s="5"/>
      <c r="AC164" s="5"/>
    </row>
    <row r="165" spans="1:29" ht="12.75" hidden="1">
      <c r="A165" s="511">
        <f t="shared" si="16"/>
      </c>
      <c r="B165" s="512" t="e">
        <f t="shared" si="21"/>
        <v>#VALUE!</v>
      </c>
      <c r="C165" s="506" t="e">
        <f t="shared" si="17"/>
        <v>#VALUE!</v>
      </c>
      <c r="D165" s="507" t="e">
        <f t="shared" si="25"/>
        <v>#VALUE!</v>
      </c>
      <c r="E165" s="508" t="e">
        <f t="shared" si="22"/>
        <v>#VALUE!</v>
      </c>
      <c r="F165" s="513"/>
      <c r="G165" s="513"/>
      <c r="H165" s="513"/>
      <c r="I165" s="514"/>
      <c r="J165" s="514"/>
      <c r="K165" s="514"/>
      <c r="L165" s="514"/>
      <c r="M165" s="514"/>
      <c r="R165" s="23" t="e">
        <f t="shared" si="23"/>
        <v>#VALUE!</v>
      </c>
      <c r="S165" s="293" t="e">
        <f t="shared" si="19"/>
        <v>#VALUE!</v>
      </c>
      <c r="T165" s="644"/>
      <c r="U165" s="645" t="str">
        <f t="shared" si="24"/>
        <v>-</v>
      </c>
      <c r="V165" s="645">
        <v>42736</v>
      </c>
      <c r="W165" s="601" t="s">
        <v>454</v>
      </c>
      <c r="X165" s="601">
        <f t="shared" si="20"/>
        <v>2017</v>
      </c>
      <c r="AA165" s="649"/>
      <c r="AB165" s="5"/>
      <c r="AC165" s="5"/>
    </row>
    <row r="166" spans="1:29" ht="12.75" hidden="1">
      <c r="A166" s="511">
        <f t="shared" si="16"/>
      </c>
      <c r="B166" s="512" t="e">
        <f t="shared" si="21"/>
        <v>#VALUE!</v>
      </c>
      <c r="C166" s="506" t="e">
        <f t="shared" si="17"/>
        <v>#VALUE!</v>
      </c>
      <c r="D166" s="507" t="e">
        <f t="shared" si="25"/>
        <v>#VALUE!</v>
      </c>
      <c r="E166" s="508" t="e">
        <f t="shared" si="22"/>
        <v>#VALUE!</v>
      </c>
      <c r="F166" s="513"/>
      <c r="G166" s="513"/>
      <c r="H166" s="513"/>
      <c r="I166" s="514"/>
      <c r="J166" s="514"/>
      <c r="K166" s="514"/>
      <c r="L166" s="514"/>
      <c r="M166" s="514"/>
      <c r="R166" s="23" t="e">
        <f t="shared" si="23"/>
        <v>#VALUE!</v>
      </c>
      <c r="S166" s="293" t="e">
        <f t="shared" si="19"/>
        <v>#VALUE!</v>
      </c>
      <c r="T166" s="644"/>
      <c r="U166" s="645">
        <f t="shared" si="24"/>
        <v>42741</v>
      </c>
      <c r="V166" s="645">
        <v>42741</v>
      </c>
      <c r="W166" s="601" t="s">
        <v>455</v>
      </c>
      <c r="X166" s="601">
        <f t="shared" si="20"/>
        <v>2017</v>
      </c>
      <c r="AA166" s="649"/>
      <c r="AB166" s="5"/>
      <c r="AC166" s="5"/>
    </row>
    <row r="167" spans="1:29" ht="12.75" hidden="1">
      <c r="A167" s="511">
        <f t="shared" si="16"/>
      </c>
      <c r="B167" s="512" t="e">
        <f t="shared" si="21"/>
        <v>#VALUE!</v>
      </c>
      <c r="C167" s="506" t="e">
        <f t="shared" si="17"/>
        <v>#VALUE!</v>
      </c>
      <c r="D167" s="507" t="e">
        <f t="shared" si="25"/>
        <v>#VALUE!</v>
      </c>
      <c r="E167" s="508" t="e">
        <f t="shared" si="22"/>
        <v>#VALUE!</v>
      </c>
      <c r="F167" s="513"/>
      <c r="G167" s="513"/>
      <c r="H167" s="513"/>
      <c r="I167" s="514"/>
      <c r="J167" s="514"/>
      <c r="K167" s="514"/>
      <c r="L167" s="514"/>
      <c r="M167" s="514"/>
      <c r="R167" s="23" t="e">
        <f t="shared" si="23"/>
        <v>#VALUE!</v>
      </c>
      <c r="S167" s="293" t="e">
        <f t="shared" si="19"/>
        <v>#VALUE!</v>
      </c>
      <c r="T167" s="644"/>
      <c r="U167" s="645">
        <f t="shared" si="24"/>
        <v>42842</v>
      </c>
      <c r="V167" s="645">
        <v>42842</v>
      </c>
      <c r="W167" s="601" t="s">
        <v>456</v>
      </c>
      <c r="X167" s="601">
        <f t="shared" si="20"/>
        <v>2017</v>
      </c>
      <c r="AA167" s="649"/>
      <c r="AB167" s="5"/>
      <c r="AC167" s="5"/>
    </row>
    <row r="168" spans="1:29" ht="12.75" hidden="1">
      <c r="A168" s="511">
        <f t="shared" si="16"/>
      </c>
      <c r="B168" s="512" t="e">
        <f t="shared" si="21"/>
        <v>#VALUE!</v>
      </c>
      <c r="C168" s="506" t="e">
        <f t="shared" si="17"/>
        <v>#VALUE!</v>
      </c>
      <c r="D168" s="507" t="e">
        <f t="shared" si="25"/>
        <v>#VALUE!</v>
      </c>
      <c r="E168" s="508" t="e">
        <f t="shared" si="22"/>
        <v>#VALUE!</v>
      </c>
      <c r="F168" s="513"/>
      <c r="G168" s="513"/>
      <c r="H168" s="513"/>
      <c r="I168" s="514"/>
      <c r="J168" s="514"/>
      <c r="K168" s="514"/>
      <c r="L168" s="514"/>
      <c r="M168" s="514"/>
      <c r="R168" s="23" t="e">
        <f t="shared" si="23"/>
        <v>#VALUE!</v>
      </c>
      <c r="S168" s="293" t="e">
        <f t="shared" si="19"/>
        <v>#VALUE!</v>
      </c>
      <c r="T168" s="644"/>
      <c r="U168" s="645">
        <f t="shared" si="24"/>
        <v>42856</v>
      </c>
      <c r="V168" s="645">
        <v>42856</v>
      </c>
      <c r="W168" s="601" t="s">
        <v>457</v>
      </c>
      <c r="X168" s="601">
        <f t="shared" si="20"/>
        <v>2017</v>
      </c>
      <c r="AA168" s="649"/>
      <c r="AB168" s="5"/>
      <c r="AC168" s="5"/>
    </row>
    <row r="169" spans="1:29" ht="12.75" hidden="1">
      <c r="A169" s="511">
        <f t="shared" si="16"/>
      </c>
      <c r="B169" s="512" t="e">
        <f t="shared" si="21"/>
        <v>#VALUE!</v>
      </c>
      <c r="C169" s="506" t="e">
        <f t="shared" si="17"/>
        <v>#VALUE!</v>
      </c>
      <c r="D169" s="507" t="e">
        <f t="shared" si="25"/>
        <v>#VALUE!</v>
      </c>
      <c r="E169" s="508" t="e">
        <f t="shared" si="22"/>
        <v>#VALUE!</v>
      </c>
      <c r="F169" s="513"/>
      <c r="G169" s="513"/>
      <c r="H169" s="513"/>
      <c r="I169" s="514"/>
      <c r="J169" s="514"/>
      <c r="K169" s="514"/>
      <c r="L169" s="514"/>
      <c r="M169" s="514"/>
      <c r="R169" s="23" t="e">
        <f t="shared" si="23"/>
        <v>#VALUE!</v>
      </c>
      <c r="S169" s="293" t="e">
        <f t="shared" si="19"/>
        <v>#VALUE!</v>
      </c>
      <c r="T169" s="644"/>
      <c r="U169" s="645">
        <f t="shared" si="24"/>
        <v>42880</v>
      </c>
      <c r="V169" s="645">
        <v>42880</v>
      </c>
      <c r="W169" s="601" t="s">
        <v>458</v>
      </c>
      <c r="X169" s="601">
        <f t="shared" si="20"/>
        <v>2017</v>
      </c>
      <c r="AA169" s="649"/>
      <c r="AB169" s="5"/>
      <c r="AC169" s="5"/>
    </row>
    <row r="170" spans="1:29" ht="12.75" hidden="1">
      <c r="A170" s="511">
        <f t="shared" si="16"/>
      </c>
      <c r="B170" s="512" t="e">
        <f t="shared" si="21"/>
        <v>#VALUE!</v>
      </c>
      <c r="C170" s="506" t="e">
        <f t="shared" si="17"/>
        <v>#VALUE!</v>
      </c>
      <c r="D170" s="507" t="e">
        <f t="shared" si="25"/>
        <v>#VALUE!</v>
      </c>
      <c r="E170" s="508" t="e">
        <f t="shared" si="22"/>
        <v>#VALUE!</v>
      </c>
      <c r="F170" s="513"/>
      <c r="G170" s="513"/>
      <c r="H170" s="513"/>
      <c r="I170" s="514"/>
      <c r="J170" s="514"/>
      <c r="K170" s="514"/>
      <c r="L170" s="514"/>
      <c r="M170" s="514"/>
      <c r="R170" s="23" t="e">
        <f t="shared" si="23"/>
        <v>#VALUE!</v>
      </c>
      <c r="S170" s="293" t="e">
        <f t="shared" si="19"/>
        <v>#VALUE!</v>
      </c>
      <c r="T170" s="644"/>
      <c r="U170" s="645">
        <f t="shared" si="24"/>
        <v>42891</v>
      </c>
      <c r="V170" s="645">
        <v>42891</v>
      </c>
      <c r="W170" s="601" t="s">
        <v>459</v>
      </c>
      <c r="X170" s="601">
        <f t="shared" si="20"/>
        <v>2017</v>
      </c>
      <c r="AA170" s="649"/>
      <c r="AB170" s="5"/>
      <c r="AC170" s="5"/>
    </row>
    <row r="171" spans="1:29" ht="12.75" hidden="1">
      <c r="A171" s="511">
        <f t="shared" si="16"/>
      </c>
      <c r="B171" s="512" t="e">
        <f t="shared" si="21"/>
        <v>#VALUE!</v>
      </c>
      <c r="C171" s="506" t="e">
        <f t="shared" si="17"/>
        <v>#VALUE!</v>
      </c>
      <c r="D171" s="507" t="e">
        <f t="shared" si="25"/>
        <v>#VALUE!</v>
      </c>
      <c r="E171" s="508" t="e">
        <f t="shared" si="22"/>
        <v>#VALUE!</v>
      </c>
      <c r="F171" s="513"/>
      <c r="G171" s="513"/>
      <c r="H171" s="513"/>
      <c r="I171" s="514"/>
      <c r="J171" s="514"/>
      <c r="K171" s="514"/>
      <c r="L171" s="514"/>
      <c r="M171" s="514"/>
      <c r="R171" s="23" t="e">
        <f t="shared" si="23"/>
        <v>#VALUE!</v>
      </c>
      <c r="S171" s="293" t="e">
        <f t="shared" si="19"/>
        <v>#VALUE!</v>
      </c>
      <c r="T171" s="644"/>
      <c r="U171" s="645">
        <f t="shared" si="24"/>
        <v>42901</v>
      </c>
      <c r="V171" s="645">
        <v>42901</v>
      </c>
      <c r="W171" s="601" t="s">
        <v>460</v>
      </c>
      <c r="X171" s="601">
        <f t="shared" si="20"/>
        <v>2017</v>
      </c>
      <c r="AA171" s="649"/>
      <c r="AB171" s="5"/>
      <c r="AC171" s="5"/>
    </row>
    <row r="172" spans="1:29" ht="12.75" hidden="1">
      <c r="A172" s="511">
        <f t="shared" si="16"/>
      </c>
      <c r="B172" s="512" t="e">
        <f t="shared" si="21"/>
        <v>#VALUE!</v>
      </c>
      <c r="C172" s="506" t="e">
        <f t="shared" si="17"/>
        <v>#VALUE!</v>
      </c>
      <c r="D172" s="507" t="e">
        <f t="shared" si="25"/>
        <v>#VALUE!</v>
      </c>
      <c r="E172" s="508" t="e">
        <f t="shared" si="22"/>
        <v>#VALUE!</v>
      </c>
      <c r="F172" s="513"/>
      <c r="G172" s="513"/>
      <c r="H172" s="513"/>
      <c r="I172" s="514"/>
      <c r="J172" s="514"/>
      <c r="K172" s="514"/>
      <c r="L172" s="514"/>
      <c r="M172" s="514"/>
      <c r="R172" s="23" t="e">
        <f t="shared" si="23"/>
        <v>#VALUE!</v>
      </c>
      <c r="S172" s="293" t="e">
        <f t="shared" si="19"/>
        <v>#VALUE!</v>
      </c>
      <c r="T172" s="644"/>
      <c r="U172" s="645">
        <f t="shared" si="24"/>
        <v>42962</v>
      </c>
      <c r="V172" s="645">
        <v>42962</v>
      </c>
      <c r="W172" s="601" t="s">
        <v>461</v>
      </c>
      <c r="X172" s="601">
        <f t="shared" si="20"/>
        <v>2017</v>
      </c>
      <c r="AA172" s="649"/>
      <c r="AB172" s="5"/>
      <c r="AC172" s="5"/>
    </row>
    <row r="173" spans="1:29" ht="12.75" hidden="1">
      <c r="A173" s="511">
        <f t="shared" si="16"/>
      </c>
      <c r="B173" s="512" t="e">
        <f t="shared" si="21"/>
        <v>#VALUE!</v>
      </c>
      <c r="C173" s="506" t="e">
        <f t="shared" si="17"/>
        <v>#VALUE!</v>
      </c>
      <c r="D173" s="507" t="e">
        <f t="shared" si="25"/>
        <v>#VALUE!</v>
      </c>
      <c r="E173" s="508" t="e">
        <f aca="true" t="shared" si="26" ref="E173:E204">MAX(R173-D173,0)</f>
        <v>#VALUE!</v>
      </c>
      <c r="F173" s="513"/>
      <c r="G173" s="513"/>
      <c r="H173" s="513"/>
      <c r="I173" s="514"/>
      <c r="J173" s="514"/>
      <c r="K173" s="514"/>
      <c r="L173" s="514"/>
      <c r="M173" s="514"/>
      <c r="R173" s="23" t="e">
        <f aca="true" t="shared" si="27" ref="R173:R204">C173-B173+IF(WEEKDAY(C173)&lt;&gt;1,1,0)-IF(AND(WEEKDAY(C173,2)&gt;=6,AuswahlSamstag="nein"),1,0)</f>
        <v>#VALUE!</v>
      </c>
      <c r="S173" s="293" t="e">
        <f t="shared" si="19"/>
        <v>#VALUE!</v>
      </c>
      <c r="T173" s="644"/>
      <c r="U173" s="645">
        <f aca="true" t="shared" si="28" ref="U173:U204">IF(AuswahlSamstag="ja",IF(WEEKDAY(V173)=1,"-",V173),IF(OR(WEEKDAY(V173)=1,WEEKDAY(V173)=7),"-",V173))</f>
        <v>43034</v>
      </c>
      <c r="V173" s="645">
        <v>43034</v>
      </c>
      <c r="W173" s="601" t="s">
        <v>462</v>
      </c>
      <c r="X173" s="601">
        <f t="shared" si="20"/>
        <v>2017</v>
      </c>
      <c r="AA173" s="648"/>
      <c r="AB173" s="5"/>
      <c r="AC173" s="5"/>
    </row>
    <row r="174" spans="1:29" ht="12.75" hidden="1">
      <c r="A174" s="511">
        <f aca="true" t="shared" si="29" ref="A174:A209">IF(ISERROR(IF(B174&lt;&gt;"",A173+1,0)),"",IF(B174&lt;&gt;"",A173+1,0))</f>
      </c>
      <c r="B174" s="512" t="e">
        <f t="shared" si="21"/>
        <v>#VALUE!</v>
      </c>
      <c r="C174" s="506" t="e">
        <f aca="true" t="shared" si="30" ref="C174:C224">MIN(B174+7-WEEKDAY(B174,2),G$35)</f>
        <v>#VALUE!</v>
      </c>
      <c r="D174" s="507" t="e">
        <f aca="true" t="shared" si="31" ref="D174:D205">S174</f>
        <v>#VALUE!</v>
      </c>
      <c r="E174" s="508" t="e">
        <f t="shared" si="26"/>
        <v>#VALUE!</v>
      </c>
      <c r="F174" s="513"/>
      <c r="G174" s="513"/>
      <c r="H174" s="513"/>
      <c r="I174" s="514"/>
      <c r="J174" s="514"/>
      <c r="K174" s="514"/>
      <c r="L174" s="514"/>
      <c r="M174" s="514"/>
      <c r="R174" s="23" t="e">
        <f t="shared" si="27"/>
        <v>#VALUE!</v>
      </c>
      <c r="S174" s="293" t="e">
        <f aca="true" t="shared" si="32" ref="S174:S224">SUMPRODUCT((B174&lt;=U$45:U$224)*(C174&gt;=U$45:U$224))</f>
        <v>#VALUE!</v>
      </c>
      <c r="T174" s="644"/>
      <c r="U174" s="645">
        <f t="shared" si="28"/>
        <v>43040</v>
      </c>
      <c r="V174" s="645">
        <v>43040</v>
      </c>
      <c r="W174" s="601" t="s">
        <v>463</v>
      </c>
      <c r="X174" s="601">
        <f aca="true" t="shared" si="33" ref="X174:X224">YEAR(V174)</f>
        <v>2017</v>
      </c>
      <c r="AA174" s="649"/>
      <c r="AB174" s="5"/>
      <c r="AC174" s="5"/>
    </row>
    <row r="175" spans="1:29" ht="12.75" hidden="1">
      <c r="A175" s="511">
        <f t="shared" si="29"/>
      </c>
      <c r="B175" s="512" t="e">
        <f aca="true" t="shared" si="34" ref="B175:B209">IF(C174&gt;=G$35,"",B174+7)</f>
        <v>#VALUE!</v>
      </c>
      <c r="C175" s="506" t="e">
        <f t="shared" si="30"/>
        <v>#VALUE!</v>
      </c>
      <c r="D175" s="507" t="e">
        <f t="shared" si="31"/>
        <v>#VALUE!</v>
      </c>
      <c r="E175" s="508" t="e">
        <f t="shared" si="26"/>
        <v>#VALUE!</v>
      </c>
      <c r="F175" s="513"/>
      <c r="G175" s="513"/>
      <c r="H175" s="513"/>
      <c r="I175" s="514"/>
      <c r="J175" s="514"/>
      <c r="K175" s="514"/>
      <c r="L175" s="514"/>
      <c r="M175" s="514"/>
      <c r="R175" s="23" t="e">
        <f t="shared" si="27"/>
        <v>#VALUE!</v>
      </c>
      <c r="S175" s="293" t="e">
        <f t="shared" si="32"/>
        <v>#VALUE!</v>
      </c>
      <c r="T175" s="644"/>
      <c r="U175" s="645">
        <f t="shared" si="28"/>
        <v>43077</v>
      </c>
      <c r="V175" s="645">
        <v>43077</v>
      </c>
      <c r="W175" s="601" t="s">
        <v>464</v>
      </c>
      <c r="X175" s="601">
        <f t="shared" si="33"/>
        <v>2017</v>
      </c>
      <c r="AA175" s="649"/>
      <c r="AB175" s="5"/>
      <c r="AC175" s="5"/>
    </row>
    <row r="176" spans="1:29" ht="12.75" hidden="1">
      <c r="A176" s="511">
        <f t="shared" si="29"/>
      </c>
      <c r="B176" s="512" t="e">
        <f t="shared" si="34"/>
        <v>#VALUE!</v>
      </c>
      <c r="C176" s="506" t="e">
        <f t="shared" si="30"/>
        <v>#VALUE!</v>
      </c>
      <c r="D176" s="507" t="e">
        <f t="shared" si="31"/>
        <v>#VALUE!</v>
      </c>
      <c r="E176" s="508" t="e">
        <f t="shared" si="26"/>
        <v>#VALUE!</v>
      </c>
      <c r="F176" s="513"/>
      <c r="G176" s="513"/>
      <c r="H176" s="513"/>
      <c r="I176" s="514"/>
      <c r="J176" s="514"/>
      <c r="K176" s="514"/>
      <c r="L176" s="514"/>
      <c r="M176" s="514"/>
      <c r="R176" s="23" t="e">
        <f t="shared" si="27"/>
        <v>#VALUE!</v>
      </c>
      <c r="S176" s="293" t="e">
        <f t="shared" si="32"/>
        <v>#VALUE!</v>
      </c>
      <c r="T176" s="644"/>
      <c r="U176" s="645" t="str">
        <f t="shared" si="28"/>
        <v>-</v>
      </c>
      <c r="V176" s="645">
        <v>43093</v>
      </c>
      <c r="W176" s="601" t="s">
        <v>465</v>
      </c>
      <c r="X176" s="601">
        <f t="shared" si="33"/>
        <v>2017</v>
      </c>
      <c r="AA176" s="649"/>
      <c r="AB176" s="5"/>
      <c r="AC176" s="5"/>
    </row>
    <row r="177" spans="1:29" ht="12.75" hidden="1">
      <c r="A177" s="511">
        <f t="shared" si="29"/>
      </c>
      <c r="B177" s="512" t="e">
        <f t="shared" si="34"/>
        <v>#VALUE!</v>
      </c>
      <c r="C177" s="506" t="e">
        <f t="shared" si="30"/>
        <v>#VALUE!</v>
      </c>
      <c r="D177" s="507" t="e">
        <f t="shared" si="31"/>
        <v>#VALUE!</v>
      </c>
      <c r="E177" s="508" t="e">
        <f t="shared" si="26"/>
        <v>#VALUE!</v>
      </c>
      <c r="F177" s="513"/>
      <c r="G177" s="513"/>
      <c r="H177" s="513"/>
      <c r="I177" s="514"/>
      <c r="J177" s="514"/>
      <c r="K177" s="514"/>
      <c r="L177" s="514"/>
      <c r="M177" s="514"/>
      <c r="R177" s="23" t="e">
        <f t="shared" si="27"/>
        <v>#VALUE!</v>
      </c>
      <c r="S177" s="293" t="e">
        <f t="shared" si="32"/>
        <v>#VALUE!</v>
      </c>
      <c r="T177" s="644"/>
      <c r="U177" s="645">
        <f t="shared" si="28"/>
        <v>43094</v>
      </c>
      <c r="V177" s="645">
        <v>43094</v>
      </c>
      <c r="W177" s="601" t="s">
        <v>466</v>
      </c>
      <c r="X177" s="601">
        <f t="shared" si="33"/>
        <v>2017</v>
      </c>
      <c r="AA177" s="649"/>
      <c r="AB177" s="5"/>
      <c r="AC177" s="5"/>
    </row>
    <row r="178" spans="1:29" ht="12.75" hidden="1">
      <c r="A178" s="511">
        <f t="shared" si="29"/>
      </c>
      <c r="B178" s="512" t="e">
        <f t="shared" si="34"/>
        <v>#VALUE!</v>
      </c>
      <c r="C178" s="506" t="e">
        <f t="shared" si="30"/>
        <v>#VALUE!</v>
      </c>
      <c r="D178" s="507" t="e">
        <f t="shared" si="31"/>
        <v>#VALUE!</v>
      </c>
      <c r="E178" s="508" t="e">
        <f t="shared" si="26"/>
        <v>#VALUE!</v>
      </c>
      <c r="F178" s="513"/>
      <c r="G178" s="513"/>
      <c r="H178" s="513"/>
      <c r="I178" s="514"/>
      <c r="J178" s="514"/>
      <c r="K178" s="514"/>
      <c r="L178" s="514"/>
      <c r="M178" s="514"/>
      <c r="R178" s="23" t="e">
        <f t="shared" si="27"/>
        <v>#VALUE!</v>
      </c>
      <c r="S178" s="293" t="e">
        <f t="shared" si="32"/>
        <v>#VALUE!</v>
      </c>
      <c r="T178" s="644"/>
      <c r="U178" s="645">
        <f t="shared" si="28"/>
        <v>43095</v>
      </c>
      <c r="V178" s="645">
        <v>43095</v>
      </c>
      <c r="W178" s="601" t="s">
        <v>467</v>
      </c>
      <c r="X178" s="601">
        <f t="shared" si="33"/>
        <v>2017</v>
      </c>
      <c r="AA178" s="649"/>
      <c r="AB178" s="5"/>
      <c r="AC178" s="5"/>
    </row>
    <row r="179" spans="1:29" ht="12.75" hidden="1">
      <c r="A179" s="511">
        <f t="shared" si="29"/>
      </c>
      <c r="B179" s="512" t="e">
        <f t="shared" si="34"/>
        <v>#VALUE!</v>
      </c>
      <c r="C179" s="506" t="e">
        <f t="shared" si="30"/>
        <v>#VALUE!</v>
      </c>
      <c r="D179" s="507" t="e">
        <f t="shared" si="31"/>
        <v>#VALUE!</v>
      </c>
      <c r="E179" s="508" t="e">
        <f t="shared" si="26"/>
        <v>#VALUE!</v>
      </c>
      <c r="F179" s="513"/>
      <c r="G179" s="513"/>
      <c r="H179" s="513"/>
      <c r="I179" s="514"/>
      <c r="J179" s="514"/>
      <c r="K179" s="514"/>
      <c r="L179" s="514"/>
      <c r="M179" s="514"/>
      <c r="R179" s="23" t="e">
        <f t="shared" si="27"/>
        <v>#VALUE!</v>
      </c>
      <c r="S179" s="293" t="e">
        <f t="shared" si="32"/>
        <v>#VALUE!</v>
      </c>
      <c r="T179" s="644"/>
      <c r="U179" s="645" t="str">
        <f t="shared" si="28"/>
        <v>-</v>
      </c>
      <c r="V179" s="645">
        <v>43100</v>
      </c>
      <c r="W179" s="601" t="s">
        <v>465</v>
      </c>
      <c r="X179" s="601">
        <f t="shared" si="33"/>
        <v>2017</v>
      </c>
      <c r="AA179" s="649"/>
      <c r="AB179" s="5"/>
      <c r="AC179" s="5"/>
    </row>
    <row r="180" spans="1:29" ht="12.75" hidden="1">
      <c r="A180" s="511">
        <f t="shared" si="29"/>
      </c>
      <c r="B180" s="512" t="e">
        <f t="shared" si="34"/>
        <v>#VALUE!</v>
      </c>
      <c r="C180" s="506" t="e">
        <f t="shared" si="30"/>
        <v>#VALUE!</v>
      </c>
      <c r="D180" s="507" t="e">
        <f t="shared" si="31"/>
        <v>#VALUE!</v>
      </c>
      <c r="E180" s="508" t="e">
        <f t="shared" si="26"/>
        <v>#VALUE!</v>
      </c>
      <c r="F180" s="513"/>
      <c r="G180" s="513"/>
      <c r="H180" s="513"/>
      <c r="I180" s="514"/>
      <c r="J180" s="514"/>
      <c r="K180" s="514"/>
      <c r="L180" s="514"/>
      <c r="M180" s="514"/>
      <c r="R180" s="23" t="e">
        <f t="shared" si="27"/>
        <v>#VALUE!</v>
      </c>
      <c r="S180" s="293" t="e">
        <f t="shared" si="32"/>
        <v>#VALUE!</v>
      </c>
      <c r="T180" s="644"/>
      <c r="U180" s="645">
        <f t="shared" si="28"/>
        <v>43101</v>
      </c>
      <c r="V180" s="645">
        <v>43101</v>
      </c>
      <c r="W180" s="601" t="s">
        <v>454</v>
      </c>
      <c r="X180" s="601">
        <f t="shared" si="33"/>
        <v>2018</v>
      </c>
      <c r="AA180" s="649"/>
      <c r="AB180" s="5"/>
      <c r="AC180" s="5"/>
    </row>
    <row r="181" spans="1:29" ht="12.75" hidden="1">
      <c r="A181" s="511">
        <f t="shared" si="29"/>
      </c>
      <c r="B181" s="512" t="e">
        <f t="shared" si="34"/>
        <v>#VALUE!</v>
      </c>
      <c r="C181" s="506" t="e">
        <f t="shared" si="30"/>
        <v>#VALUE!</v>
      </c>
      <c r="D181" s="507" t="e">
        <f t="shared" si="31"/>
        <v>#VALUE!</v>
      </c>
      <c r="E181" s="508" t="e">
        <f t="shared" si="26"/>
        <v>#VALUE!</v>
      </c>
      <c r="F181" s="513"/>
      <c r="G181" s="513"/>
      <c r="H181" s="513"/>
      <c r="I181" s="514"/>
      <c r="J181" s="514"/>
      <c r="K181" s="514"/>
      <c r="L181" s="514"/>
      <c r="M181" s="514"/>
      <c r="R181" s="23" t="e">
        <f t="shared" si="27"/>
        <v>#VALUE!</v>
      </c>
      <c r="S181" s="293" t="e">
        <f t="shared" si="32"/>
        <v>#VALUE!</v>
      </c>
      <c r="T181" s="644"/>
      <c r="U181" s="645" t="str">
        <f t="shared" si="28"/>
        <v>-</v>
      </c>
      <c r="V181" s="645">
        <v>43106</v>
      </c>
      <c r="W181" s="601" t="s">
        <v>455</v>
      </c>
      <c r="X181" s="601">
        <f t="shared" si="33"/>
        <v>2018</v>
      </c>
      <c r="AA181" s="649"/>
      <c r="AB181" s="5"/>
      <c r="AC181" s="5"/>
    </row>
    <row r="182" spans="1:29" ht="12.75" hidden="1">
      <c r="A182" s="511">
        <f t="shared" si="29"/>
      </c>
      <c r="B182" s="512" t="e">
        <f t="shared" si="34"/>
        <v>#VALUE!</v>
      </c>
      <c r="C182" s="506" t="e">
        <f t="shared" si="30"/>
        <v>#VALUE!</v>
      </c>
      <c r="D182" s="507" t="e">
        <f t="shared" si="31"/>
        <v>#VALUE!</v>
      </c>
      <c r="E182" s="508" t="e">
        <f t="shared" si="26"/>
        <v>#VALUE!</v>
      </c>
      <c r="F182" s="513"/>
      <c r="G182" s="513"/>
      <c r="H182" s="513"/>
      <c r="I182" s="514"/>
      <c r="J182" s="514"/>
      <c r="K182" s="514"/>
      <c r="L182" s="514"/>
      <c r="M182" s="514"/>
      <c r="R182" s="23" t="e">
        <f t="shared" si="27"/>
        <v>#VALUE!</v>
      </c>
      <c r="S182" s="293" t="e">
        <f t="shared" si="32"/>
        <v>#VALUE!</v>
      </c>
      <c r="T182" s="644"/>
      <c r="U182" s="645">
        <f t="shared" si="28"/>
        <v>43192</v>
      </c>
      <c r="V182" s="645">
        <v>43192</v>
      </c>
      <c r="W182" s="601" t="s">
        <v>456</v>
      </c>
      <c r="X182" s="601">
        <f t="shared" si="33"/>
        <v>2018</v>
      </c>
      <c r="AA182" s="649"/>
      <c r="AB182" s="5"/>
      <c r="AC182" s="5"/>
    </row>
    <row r="183" spans="1:29" ht="12.75" hidden="1">
      <c r="A183" s="511">
        <f t="shared" si="29"/>
      </c>
      <c r="B183" s="512" t="e">
        <f t="shared" si="34"/>
        <v>#VALUE!</v>
      </c>
      <c r="C183" s="506" t="e">
        <f t="shared" si="30"/>
        <v>#VALUE!</v>
      </c>
      <c r="D183" s="507" t="e">
        <f t="shared" si="31"/>
        <v>#VALUE!</v>
      </c>
      <c r="E183" s="508" t="e">
        <f t="shared" si="26"/>
        <v>#VALUE!</v>
      </c>
      <c r="F183" s="513"/>
      <c r="G183" s="513"/>
      <c r="H183" s="513"/>
      <c r="I183" s="514"/>
      <c r="J183" s="514"/>
      <c r="K183" s="514"/>
      <c r="L183" s="514"/>
      <c r="M183" s="514"/>
      <c r="R183" s="23" t="e">
        <f t="shared" si="27"/>
        <v>#VALUE!</v>
      </c>
      <c r="S183" s="293" t="e">
        <f t="shared" si="32"/>
        <v>#VALUE!</v>
      </c>
      <c r="T183" s="644"/>
      <c r="U183" s="645">
        <f t="shared" si="28"/>
        <v>43221</v>
      </c>
      <c r="V183" s="645">
        <v>43221</v>
      </c>
      <c r="W183" s="601" t="s">
        <v>457</v>
      </c>
      <c r="X183" s="601">
        <f t="shared" si="33"/>
        <v>2018</v>
      </c>
      <c r="AA183" s="649"/>
      <c r="AB183" s="5"/>
      <c r="AC183" s="5"/>
    </row>
    <row r="184" spans="1:29" ht="12.75" hidden="1">
      <c r="A184" s="511">
        <f t="shared" si="29"/>
      </c>
      <c r="B184" s="512" t="e">
        <f t="shared" si="34"/>
        <v>#VALUE!</v>
      </c>
      <c r="C184" s="506" t="e">
        <f t="shared" si="30"/>
        <v>#VALUE!</v>
      </c>
      <c r="D184" s="507" t="e">
        <f t="shared" si="31"/>
        <v>#VALUE!</v>
      </c>
      <c r="E184" s="508" t="e">
        <f t="shared" si="26"/>
        <v>#VALUE!</v>
      </c>
      <c r="F184" s="513"/>
      <c r="G184" s="513"/>
      <c r="H184" s="513"/>
      <c r="I184" s="514"/>
      <c r="J184" s="514"/>
      <c r="K184" s="514"/>
      <c r="L184" s="514"/>
      <c r="M184" s="514"/>
      <c r="R184" s="23" t="e">
        <f t="shared" si="27"/>
        <v>#VALUE!</v>
      </c>
      <c r="S184" s="293" t="e">
        <f t="shared" si="32"/>
        <v>#VALUE!</v>
      </c>
      <c r="T184" s="644"/>
      <c r="U184" s="645">
        <f t="shared" si="28"/>
        <v>43230</v>
      </c>
      <c r="V184" s="645">
        <v>43230</v>
      </c>
      <c r="W184" s="601" t="s">
        <v>458</v>
      </c>
      <c r="X184" s="601">
        <f t="shared" si="33"/>
        <v>2018</v>
      </c>
      <c r="AA184" s="649"/>
      <c r="AB184" s="5"/>
      <c r="AC184" s="5"/>
    </row>
    <row r="185" spans="1:29" ht="12.75" hidden="1">
      <c r="A185" s="511">
        <f t="shared" si="29"/>
      </c>
      <c r="B185" s="512" t="e">
        <f t="shared" si="34"/>
        <v>#VALUE!</v>
      </c>
      <c r="C185" s="506" t="e">
        <f t="shared" si="30"/>
        <v>#VALUE!</v>
      </c>
      <c r="D185" s="507" t="e">
        <f t="shared" si="31"/>
        <v>#VALUE!</v>
      </c>
      <c r="E185" s="508" t="e">
        <f t="shared" si="26"/>
        <v>#VALUE!</v>
      </c>
      <c r="F185" s="513"/>
      <c r="G185" s="513"/>
      <c r="H185" s="513"/>
      <c r="I185" s="514"/>
      <c r="J185" s="514"/>
      <c r="K185" s="514"/>
      <c r="L185" s="514"/>
      <c r="M185" s="514"/>
      <c r="R185" s="23" t="e">
        <f t="shared" si="27"/>
        <v>#VALUE!</v>
      </c>
      <c r="S185" s="293" t="e">
        <f t="shared" si="32"/>
        <v>#VALUE!</v>
      </c>
      <c r="T185" s="644"/>
      <c r="U185" s="645">
        <f t="shared" si="28"/>
        <v>43241</v>
      </c>
      <c r="V185" s="645">
        <v>43241</v>
      </c>
      <c r="W185" s="601" t="s">
        <v>459</v>
      </c>
      <c r="X185" s="601">
        <f t="shared" si="33"/>
        <v>2018</v>
      </c>
      <c r="AA185" s="649"/>
      <c r="AB185" s="5"/>
      <c r="AC185" s="5"/>
    </row>
    <row r="186" spans="1:29" ht="12.75" hidden="1">
      <c r="A186" s="511">
        <f t="shared" si="29"/>
      </c>
      <c r="B186" s="512" t="e">
        <f t="shared" si="34"/>
        <v>#VALUE!</v>
      </c>
      <c r="C186" s="506" t="e">
        <f t="shared" si="30"/>
        <v>#VALUE!</v>
      </c>
      <c r="D186" s="507" t="e">
        <f t="shared" si="31"/>
        <v>#VALUE!</v>
      </c>
      <c r="E186" s="508" t="e">
        <f t="shared" si="26"/>
        <v>#VALUE!</v>
      </c>
      <c r="F186" s="513"/>
      <c r="G186" s="513"/>
      <c r="H186" s="513"/>
      <c r="I186" s="514"/>
      <c r="J186" s="514"/>
      <c r="K186" s="514"/>
      <c r="L186" s="514"/>
      <c r="M186" s="514"/>
      <c r="R186" s="23" t="e">
        <f t="shared" si="27"/>
        <v>#VALUE!</v>
      </c>
      <c r="S186" s="293" t="e">
        <f t="shared" si="32"/>
        <v>#VALUE!</v>
      </c>
      <c r="T186" s="644"/>
      <c r="U186" s="645">
        <f t="shared" si="28"/>
        <v>43251</v>
      </c>
      <c r="V186" s="645">
        <v>43251</v>
      </c>
      <c r="W186" s="601" t="s">
        <v>460</v>
      </c>
      <c r="X186" s="601">
        <f t="shared" si="33"/>
        <v>2018</v>
      </c>
      <c r="AA186" s="649"/>
      <c r="AB186" s="5"/>
      <c r="AC186" s="5"/>
    </row>
    <row r="187" spans="1:29" ht="12.75" hidden="1">
      <c r="A187" s="511">
        <f t="shared" si="29"/>
      </c>
      <c r="B187" s="512" t="e">
        <f t="shared" si="34"/>
        <v>#VALUE!</v>
      </c>
      <c r="C187" s="506" t="e">
        <f t="shared" si="30"/>
        <v>#VALUE!</v>
      </c>
      <c r="D187" s="507" t="e">
        <f t="shared" si="31"/>
        <v>#VALUE!</v>
      </c>
      <c r="E187" s="508" t="e">
        <f t="shared" si="26"/>
        <v>#VALUE!</v>
      </c>
      <c r="F187" s="513"/>
      <c r="G187" s="513"/>
      <c r="H187" s="513"/>
      <c r="I187" s="514"/>
      <c r="J187" s="514"/>
      <c r="K187" s="514"/>
      <c r="L187" s="514"/>
      <c r="M187" s="514"/>
      <c r="R187" s="23" t="e">
        <f t="shared" si="27"/>
        <v>#VALUE!</v>
      </c>
      <c r="S187" s="293" t="e">
        <f t="shared" si="32"/>
        <v>#VALUE!</v>
      </c>
      <c r="T187" s="644"/>
      <c r="U187" s="645">
        <f t="shared" si="28"/>
        <v>43327</v>
      </c>
      <c r="V187" s="645">
        <v>43327</v>
      </c>
      <c r="W187" s="601" t="s">
        <v>461</v>
      </c>
      <c r="X187" s="601">
        <f t="shared" si="33"/>
        <v>2018</v>
      </c>
      <c r="AA187" s="649"/>
      <c r="AB187" s="5"/>
      <c r="AC187" s="5"/>
    </row>
    <row r="188" spans="1:29" ht="12.75" hidden="1">
      <c r="A188" s="511">
        <f t="shared" si="29"/>
      </c>
      <c r="B188" s="512" t="e">
        <f t="shared" si="34"/>
        <v>#VALUE!</v>
      </c>
      <c r="C188" s="506" t="e">
        <f t="shared" si="30"/>
        <v>#VALUE!</v>
      </c>
      <c r="D188" s="507" t="e">
        <f t="shared" si="31"/>
        <v>#VALUE!</v>
      </c>
      <c r="E188" s="508" t="e">
        <f t="shared" si="26"/>
        <v>#VALUE!</v>
      </c>
      <c r="F188" s="513"/>
      <c r="G188" s="513"/>
      <c r="H188" s="513"/>
      <c r="I188" s="514"/>
      <c r="J188" s="514"/>
      <c r="K188" s="514"/>
      <c r="L188" s="514"/>
      <c r="M188" s="514"/>
      <c r="R188" s="23" t="e">
        <f t="shared" si="27"/>
        <v>#VALUE!</v>
      </c>
      <c r="S188" s="293" t="e">
        <f t="shared" si="32"/>
        <v>#VALUE!</v>
      </c>
      <c r="T188" s="644"/>
      <c r="U188" s="645">
        <f t="shared" si="28"/>
        <v>43399</v>
      </c>
      <c r="V188" s="645">
        <v>43399</v>
      </c>
      <c r="W188" s="601" t="s">
        <v>462</v>
      </c>
      <c r="X188" s="601">
        <f t="shared" si="33"/>
        <v>2018</v>
      </c>
      <c r="AA188" s="649"/>
      <c r="AB188" s="5"/>
      <c r="AC188" s="5"/>
    </row>
    <row r="189" spans="1:29" ht="12.75" hidden="1">
      <c r="A189" s="511">
        <f t="shared" si="29"/>
      </c>
      <c r="B189" s="512" t="e">
        <f t="shared" si="34"/>
        <v>#VALUE!</v>
      </c>
      <c r="C189" s="506" t="e">
        <f t="shared" si="30"/>
        <v>#VALUE!</v>
      </c>
      <c r="D189" s="507" t="e">
        <f t="shared" si="31"/>
        <v>#VALUE!</v>
      </c>
      <c r="E189" s="508" t="e">
        <f t="shared" si="26"/>
        <v>#VALUE!</v>
      </c>
      <c r="F189" s="513"/>
      <c r="G189" s="513"/>
      <c r="H189" s="513"/>
      <c r="I189" s="514"/>
      <c r="J189" s="514"/>
      <c r="K189" s="514"/>
      <c r="L189" s="514"/>
      <c r="M189" s="514"/>
      <c r="R189" s="23" t="e">
        <f t="shared" si="27"/>
        <v>#VALUE!</v>
      </c>
      <c r="S189" s="293" t="e">
        <f t="shared" si="32"/>
        <v>#VALUE!</v>
      </c>
      <c r="T189" s="644"/>
      <c r="U189" s="645">
        <f t="shared" si="28"/>
        <v>43405</v>
      </c>
      <c r="V189" s="645">
        <v>43405</v>
      </c>
      <c r="W189" s="601" t="s">
        <v>463</v>
      </c>
      <c r="X189" s="601">
        <f t="shared" si="33"/>
        <v>2018</v>
      </c>
      <c r="AA189" s="648"/>
      <c r="AB189" s="5"/>
      <c r="AC189" s="5"/>
    </row>
    <row r="190" spans="1:29" ht="12.75" hidden="1">
      <c r="A190" s="511">
        <f t="shared" si="29"/>
      </c>
      <c r="B190" s="512" t="e">
        <f t="shared" si="34"/>
        <v>#VALUE!</v>
      </c>
      <c r="C190" s="506" t="e">
        <f t="shared" si="30"/>
        <v>#VALUE!</v>
      </c>
      <c r="D190" s="507" t="e">
        <f t="shared" si="31"/>
        <v>#VALUE!</v>
      </c>
      <c r="E190" s="508" t="e">
        <f t="shared" si="26"/>
        <v>#VALUE!</v>
      </c>
      <c r="F190" s="513"/>
      <c r="G190" s="513"/>
      <c r="H190" s="513"/>
      <c r="I190" s="514"/>
      <c r="J190" s="514"/>
      <c r="K190" s="514"/>
      <c r="L190" s="514"/>
      <c r="M190" s="514"/>
      <c r="R190" s="23" t="e">
        <f t="shared" si="27"/>
        <v>#VALUE!</v>
      </c>
      <c r="S190" s="293" t="e">
        <f t="shared" si="32"/>
        <v>#VALUE!</v>
      </c>
      <c r="T190" s="644"/>
      <c r="U190" s="645" t="str">
        <f t="shared" si="28"/>
        <v>-</v>
      </c>
      <c r="V190" s="645">
        <v>43442</v>
      </c>
      <c r="W190" s="601" t="s">
        <v>464</v>
      </c>
      <c r="X190" s="601">
        <f t="shared" si="33"/>
        <v>2018</v>
      </c>
      <c r="AA190" s="649"/>
      <c r="AB190" s="5"/>
      <c r="AC190" s="5"/>
    </row>
    <row r="191" spans="1:29" ht="12.75" hidden="1">
      <c r="A191" s="511">
        <f t="shared" si="29"/>
      </c>
      <c r="B191" s="512" t="e">
        <f t="shared" si="34"/>
        <v>#VALUE!</v>
      </c>
      <c r="C191" s="506" t="e">
        <f t="shared" si="30"/>
        <v>#VALUE!</v>
      </c>
      <c r="D191" s="507" t="e">
        <f t="shared" si="31"/>
        <v>#VALUE!</v>
      </c>
      <c r="E191" s="508" t="e">
        <f t="shared" si="26"/>
        <v>#VALUE!</v>
      </c>
      <c r="F191" s="513"/>
      <c r="G191" s="513"/>
      <c r="H191" s="513"/>
      <c r="I191" s="514"/>
      <c r="J191" s="514"/>
      <c r="K191" s="514"/>
      <c r="L191" s="514"/>
      <c r="M191" s="514"/>
      <c r="R191" s="23" t="e">
        <f t="shared" si="27"/>
        <v>#VALUE!</v>
      </c>
      <c r="S191" s="293" t="e">
        <f t="shared" si="32"/>
        <v>#VALUE!</v>
      </c>
      <c r="T191" s="644"/>
      <c r="U191" s="645">
        <f t="shared" si="28"/>
        <v>43458</v>
      </c>
      <c r="V191" s="645">
        <v>43458</v>
      </c>
      <c r="W191" s="601" t="s">
        <v>465</v>
      </c>
      <c r="X191" s="601">
        <f t="shared" si="33"/>
        <v>2018</v>
      </c>
      <c r="AA191" s="649"/>
      <c r="AB191" s="5"/>
      <c r="AC191" s="5"/>
    </row>
    <row r="192" spans="1:29" ht="12.75" hidden="1">
      <c r="A192" s="511">
        <f t="shared" si="29"/>
      </c>
      <c r="B192" s="512" t="e">
        <f t="shared" si="34"/>
        <v>#VALUE!</v>
      </c>
      <c r="C192" s="506" t="e">
        <f t="shared" si="30"/>
        <v>#VALUE!</v>
      </c>
      <c r="D192" s="507" t="e">
        <f t="shared" si="31"/>
        <v>#VALUE!</v>
      </c>
      <c r="E192" s="508" t="e">
        <f t="shared" si="26"/>
        <v>#VALUE!</v>
      </c>
      <c r="F192" s="513"/>
      <c r="G192" s="513"/>
      <c r="H192" s="513"/>
      <c r="I192" s="514"/>
      <c r="J192" s="514"/>
      <c r="K192" s="514"/>
      <c r="L192" s="514"/>
      <c r="M192" s="514"/>
      <c r="R192" s="23" t="e">
        <f t="shared" si="27"/>
        <v>#VALUE!</v>
      </c>
      <c r="S192" s="293" t="e">
        <f t="shared" si="32"/>
        <v>#VALUE!</v>
      </c>
      <c r="T192" s="644"/>
      <c r="U192" s="645">
        <f t="shared" si="28"/>
        <v>43459</v>
      </c>
      <c r="V192" s="645">
        <v>43459</v>
      </c>
      <c r="W192" s="601" t="s">
        <v>466</v>
      </c>
      <c r="X192" s="601">
        <f t="shared" si="33"/>
        <v>2018</v>
      </c>
      <c r="AA192" s="649"/>
      <c r="AB192" s="5"/>
      <c r="AC192" s="5"/>
    </row>
    <row r="193" spans="1:29" ht="12.75" hidden="1">
      <c r="A193" s="511">
        <f t="shared" si="29"/>
      </c>
      <c r="B193" s="512" t="e">
        <f t="shared" si="34"/>
        <v>#VALUE!</v>
      </c>
      <c r="C193" s="506" t="e">
        <f t="shared" si="30"/>
        <v>#VALUE!</v>
      </c>
      <c r="D193" s="507" t="e">
        <f t="shared" si="31"/>
        <v>#VALUE!</v>
      </c>
      <c r="E193" s="508" t="e">
        <f t="shared" si="26"/>
        <v>#VALUE!</v>
      </c>
      <c r="F193" s="513"/>
      <c r="G193" s="513"/>
      <c r="H193" s="513"/>
      <c r="I193" s="514"/>
      <c r="J193" s="514"/>
      <c r="K193" s="514"/>
      <c r="L193" s="514"/>
      <c r="M193" s="514"/>
      <c r="R193" s="23" t="e">
        <f t="shared" si="27"/>
        <v>#VALUE!</v>
      </c>
      <c r="S193" s="293" t="e">
        <f t="shared" si="32"/>
        <v>#VALUE!</v>
      </c>
      <c r="T193" s="644"/>
      <c r="U193" s="645">
        <f t="shared" si="28"/>
        <v>43460</v>
      </c>
      <c r="V193" s="645">
        <v>43460</v>
      </c>
      <c r="W193" s="601" t="s">
        <v>467</v>
      </c>
      <c r="X193" s="601">
        <f t="shared" si="33"/>
        <v>2018</v>
      </c>
      <c r="AA193" s="649"/>
      <c r="AB193" s="5"/>
      <c r="AC193" s="5"/>
    </row>
    <row r="194" spans="1:29" ht="12.75" hidden="1">
      <c r="A194" s="511">
        <f t="shared" si="29"/>
      </c>
      <c r="B194" s="512" t="e">
        <f t="shared" si="34"/>
        <v>#VALUE!</v>
      </c>
      <c r="C194" s="506" t="e">
        <f t="shared" si="30"/>
        <v>#VALUE!</v>
      </c>
      <c r="D194" s="507" t="e">
        <f t="shared" si="31"/>
        <v>#VALUE!</v>
      </c>
      <c r="E194" s="508" t="e">
        <f t="shared" si="26"/>
        <v>#VALUE!</v>
      </c>
      <c r="F194" s="513"/>
      <c r="G194" s="513"/>
      <c r="H194" s="513"/>
      <c r="I194" s="514"/>
      <c r="J194" s="514"/>
      <c r="K194" s="514"/>
      <c r="L194" s="514"/>
      <c r="M194" s="514"/>
      <c r="R194" s="23" t="e">
        <f t="shared" si="27"/>
        <v>#VALUE!</v>
      </c>
      <c r="S194" s="293" t="e">
        <f t="shared" si="32"/>
        <v>#VALUE!</v>
      </c>
      <c r="T194" s="644"/>
      <c r="U194" s="645">
        <f t="shared" si="28"/>
        <v>43465</v>
      </c>
      <c r="V194" s="645">
        <v>43465</v>
      </c>
      <c r="W194" s="601" t="s">
        <v>465</v>
      </c>
      <c r="X194" s="601">
        <f t="shared" si="33"/>
        <v>2018</v>
      </c>
      <c r="AA194" s="649"/>
      <c r="AB194" s="5"/>
      <c r="AC194" s="5"/>
    </row>
    <row r="195" spans="1:29" ht="12.75" hidden="1">
      <c r="A195" s="511">
        <f t="shared" si="29"/>
      </c>
      <c r="B195" s="512" t="e">
        <f t="shared" si="34"/>
        <v>#VALUE!</v>
      </c>
      <c r="C195" s="506" t="e">
        <f t="shared" si="30"/>
        <v>#VALUE!</v>
      </c>
      <c r="D195" s="507" t="e">
        <f t="shared" si="31"/>
        <v>#VALUE!</v>
      </c>
      <c r="E195" s="508" t="e">
        <f t="shared" si="26"/>
        <v>#VALUE!</v>
      </c>
      <c r="F195" s="513"/>
      <c r="G195" s="513"/>
      <c r="H195" s="513"/>
      <c r="I195" s="514"/>
      <c r="J195" s="514"/>
      <c r="K195" s="514"/>
      <c r="L195" s="514"/>
      <c r="M195" s="514"/>
      <c r="R195" s="23" t="e">
        <f t="shared" si="27"/>
        <v>#VALUE!</v>
      </c>
      <c r="S195" s="293" t="e">
        <f t="shared" si="32"/>
        <v>#VALUE!</v>
      </c>
      <c r="T195" s="644"/>
      <c r="U195" s="645">
        <f t="shared" si="28"/>
        <v>43466</v>
      </c>
      <c r="V195" s="645">
        <v>43466</v>
      </c>
      <c r="W195" s="601" t="s">
        <v>454</v>
      </c>
      <c r="X195" s="601">
        <f t="shared" si="33"/>
        <v>2019</v>
      </c>
      <c r="AA195" s="649"/>
      <c r="AB195" s="5"/>
      <c r="AC195" s="5"/>
    </row>
    <row r="196" spans="1:29" ht="12.75" hidden="1">
      <c r="A196" s="511">
        <f t="shared" si="29"/>
      </c>
      <c r="B196" s="512" t="e">
        <f t="shared" si="34"/>
        <v>#VALUE!</v>
      </c>
      <c r="C196" s="506" t="e">
        <f t="shared" si="30"/>
        <v>#VALUE!</v>
      </c>
      <c r="D196" s="507" t="e">
        <f t="shared" si="31"/>
        <v>#VALUE!</v>
      </c>
      <c r="E196" s="508" t="e">
        <f t="shared" si="26"/>
        <v>#VALUE!</v>
      </c>
      <c r="F196" s="513"/>
      <c r="G196" s="513"/>
      <c r="H196" s="513"/>
      <c r="I196" s="514"/>
      <c r="J196" s="514"/>
      <c r="K196" s="514"/>
      <c r="L196" s="514"/>
      <c r="M196" s="514"/>
      <c r="R196" s="23" t="e">
        <f t="shared" si="27"/>
        <v>#VALUE!</v>
      </c>
      <c r="S196" s="293" t="e">
        <f t="shared" si="32"/>
        <v>#VALUE!</v>
      </c>
      <c r="T196" s="644"/>
      <c r="U196" s="645" t="str">
        <f t="shared" si="28"/>
        <v>-</v>
      </c>
      <c r="V196" s="645">
        <v>43471</v>
      </c>
      <c r="W196" s="601" t="s">
        <v>455</v>
      </c>
      <c r="X196" s="601">
        <f t="shared" si="33"/>
        <v>2019</v>
      </c>
      <c r="AA196" s="649"/>
      <c r="AB196" s="5"/>
      <c r="AC196" s="5"/>
    </row>
    <row r="197" spans="1:29" ht="12.75" hidden="1">
      <c r="A197" s="511">
        <f t="shared" si="29"/>
      </c>
      <c r="B197" s="512" t="e">
        <f t="shared" si="34"/>
        <v>#VALUE!</v>
      </c>
      <c r="C197" s="506" t="e">
        <f t="shared" si="30"/>
        <v>#VALUE!</v>
      </c>
      <c r="D197" s="507" t="e">
        <f t="shared" si="31"/>
        <v>#VALUE!</v>
      </c>
      <c r="E197" s="508" t="e">
        <f t="shared" si="26"/>
        <v>#VALUE!</v>
      </c>
      <c r="F197" s="513"/>
      <c r="G197" s="513"/>
      <c r="H197" s="513"/>
      <c r="I197" s="514"/>
      <c r="J197" s="514"/>
      <c r="K197" s="514"/>
      <c r="L197" s="514"/>
      <c r="M197" s="514"/>
      <c r="R197" s="23" t="e">
        <f t="shared" si="27"/>
        <v>#VALUE!</v>
      </c>
      <c r="S197" s="293" t="e">
        <f t="shared" si="32"/>
        <v>#VALUE!</v>
      </c>
      <c r="T197" s="644"/>
      <c r="U197" s="645">
        <f t="shared" si="28"/>
        <v>43577</v>
      </c>
      <c r="V197" s="645">
        <v>43577</v>
      </c>
      <c r="W197" s="601" t="s">
        <v>456</v>
      </c>
      <c r="X197" s="601">
        <f t="shared" si="33"/>
        <v>2019</v>
      </c>
      <c r="AA197" s="649"/>
      <c r="AB197" s="5"/>
      <c r="AC197" s="5"/>
    </row>
    <row r="198" spans="1:29" ht="12.75" hidden="1">
      <c r="A198" s="511">
        <f t="shared" si="29"/>
      </c>
      <c r="B198" s="512" t="e">
        <f t="shared" si="34"/>
        <v>#VALUE!</v>
      </c>
      <c r="C198" s="506" t="e">
        <f t="shared" si="30"/>
        <v>#VALUE!</v>
      </c>
      <c r="D198" s="507" t="e">
        <f t="shared" si="31"/>
        <v>#VALUE!</v>
      </c>
      <c r="E198" s="508" t="e">
        <f t="shared" si="26"/>
        <v>#VALUE!</v>
      </c>
      <c r="F198" s="513"/>
      <c r="G198" s="513"/>
      <c r="H198" s="513"/>
      <c r="I198" s="514"/>
      <c r="J198" s="514"/>
      <c r="K198" s="514"/>
      <c r="L198" s="514"/>
      <c r="M198" s="514"/>
      <c r="R198" s="23" t="e">
        <f t="shared" si="27"/>
        <v>#VALUE!</v>
      </c>
      <c r="S198" s="293" t="e">
        <f t="shared" si="32"/>
        <v>#VALUE!</v>
      </c>
      <c r="T198" s="644"/>
      <c r="U198" s="645">
        <f t="shared" si="28"/>
        <v>43586</v>
      </c>
      <c r="V198" s="645">
        <v>43586</v>
      </c>
      <c r="W198" s="601" t="s">
        <v>457</v>
      </c>
      <c r="X198" s="601">
        <f t="shared" si="33"/>
        <v>2019</v>
      </c>
      <c r="AA198" s="649"/>
      <c r="AB198" s="5"/>
      <c r="AC198" s="5"/>
    </row>
    <row r="199" spans="1:29" ht="12.75" hidden="1">
      <c r="A199" s="511">
        <f t="shared" si="29"/>
      </c>
      <c r="B199" s="512" t="e">
        <f t="shared" si="34"/>
        <v>#VALUE!</v>
      </c>
      <c r="C199" s="506" t="e">
        <f t="shared" si="30"/>
        <v>#VALUE!</v>
      </c>
      <c r="D199" s="507" t="e">
        <f t="shared" si="31"/>
        <v>#VALUE!</v>
      </c>
      <c r="E199" s="508" t="e">
        <f t="shared" si="26"/>
        <v>#VALUE!</v>
      </c>
      <c r="F199" s="513"/>
      <c r="G199" s="513"/>
      <c r="H199" s="513"/>
      <c r="I199" s="514"/>
      <c r="J199" s="514"/>
      <c r="K199" s="514"/>
      <c r="L199" s="514"/>
      <c r="M199" s="514"/>
      <c r="R199" s="23" t="e">
        <f t="shared" si="27"/>
        <v>#VALUE!</v>
      </c>
      <c r="S199" s="293" t="e">
        <f t="shared" si="32"/>
        <v>#VALUE!</v>
      </c>
      <c r="T199" s="644"/>
      <c r="U199" s="645">
        <f t="shared" si="28"/>
        <v>43615</v>
      </c>
      <c r="V199" s="645">
        <v>43615</v>
      </c>
      <c r="W199" s="601" t="s">
        <v>458</v>
      </c>
      <c r="X199" s="601">
        <f t="shared" si="33"/>
        <v>2019</v>
      </c>
      <c r="AA199" s="649"/>
      <c r="AB199" s="5"/>
      <c r="AC199" s="5"/>
    </row>
    <row r="200" spans="1:29" ht="12.75" hidden="1">
      <c r="A200" s="511">
        <f t="shared" si="29"/>
      </c>
      <c r="B200" s="512" t="e">
        <f t="shared" si="34"/>
        <v>#VALUE!</v>
      </c>
      <c r="C200" s="506" t="e">
        <f t="shared" si="30"/>
        <v>#VALUE!</v>
      </c>
      <c r="D200" s="507" t="e">
        <f t="shared" si="31"/>
        <v>#VALUE!</v>
      </c>
      <c r="E200" s="508" t="e">
        <f t="shared" si="26"/>
        <v>#VALUE!</v>
      </c>
      <c r="F200" s="513"/>
      <c r="G200" s="513"/>
      <c r="H200" s="513"/>
      <c r="I200" s="514"/>
      <c r="J200" s="514"/>
      <c r="K200" s="514"/>
      <c r="L200" s="514"/>
      <c r="M200" s="514"/>
      <c r="R200" s="23" t="e">
        <f t="shared" si="27"/>
        <v>#VALUE!</v>
      </c>
      <c r="S200" s="293" t="e">
        <f t="shared" si="32"/>
        <v>#VALUE!</v>
      </c>
      <c r="T200" s="644"/>
      <c r="U200" s="645">
        <f t="shared" si="28"/>
        <v>43626</v>
      </c>
      <c r="V200" s="645">
        <v>43626</v>
      </c>
      <c r="W200" s="601" t="s">
        <v>459</v>
      </c>
      <c r="X200" s="601">
        <f t="shared" si="33"/>
        <v>2019</v>
      </c>
      <c r="AA200" s="649"/>
      <c r="AB200" s="5"/>
      <c r="AC200" s="5"/>
    </row>
    <row r="201" spans="1:29" ht="12.75" hidden="1">
      <c r="A201" s="511">
        <f t="shared" si="29"/>
      </c>
      <c r="B201" s="512" t="e">
        <f t="shared" si="34"/>
        <v>#VALUE!</v>
      </c>
      <c r="C201" s="506" t="e">
        <f t="shared" si="30"/>
        <v>#VALUE!</v>
      </c>
      <c r="D201" s="507" t="e">
        <f t="shared" si="31"/>
        <v>#VALUE!</v>
      </c>
      <c r="E201" s="508" t="e">
        <f t="shared" si="26"/>
        <v>#VALUE!</v>
      </c>
      <c r="F201" s="513"/>
      <c r="G201" s="513"/>
      <c r="H201" s="513"/>
      <c r="I201" s="514"/>
      <c r="J201" s="514"/>
      <c r="K201" s="514"/>
      <c r="L201" s="514"/>
      <c r="M201" s="514"/>
      <c r="R201" s="23" t="e">
        <f t="shared" si="27"/>
        <v>#VALUE!</v>
      </c>
      <c r="S201" s="293" t="e">
        <f t="shared" si="32"/>
        <v>#VALUE!</v>
      </c>
      <c r="T201" s="644"/>
      <c r="U201" s="645">
        <f t="shared" si="28"/>
        <v>43636</v>
      </c>
      <c r="V201" s="645">
        <v>43636</v>
      </c>
      <c r="W201" s="601" t="s">
        <v>460</v>
      </c>
      <c r="X201" s="601">
        <f t="shared" si="33"/>
        <v>2019</v>
      </c>
      <c r="AA201" s="649"/>
      <c r="AB201" s="5"/>
      <c r="AC201" s="5"/>
    </row>
    <row r="202" spans="1:29" ht="12.75" hidden="1">
      <c r="A202" s="511">
        <f t="shared" si="29"/>
      </c>
      <c r="B202" s="512" t="e">
        <f t="shared" si="34"/>
        <v>#VALUE!</v>
      </c>
      <c r="C202" s="506" t="e">
        <f t="shared" si="30"/>
        <v>#VALUE!</v>
      </c>
      <c r="D202" s="507" t="e">
        <f t="shared" si="31"/>
        <v>#VALUE!</v>
      </c>
      <c r="E202" s="508" t="e">
        <f t="shared" si="26"/>
        <v>#VALUE!</v>
      </c>
      <c r="F202" s="513"/>
      <c r="G202" s="513"/>
      <c r="H202" s="513"/>
      <c r="I202" s="514"/>
      <c r="J202" s="514"/>
      <c r="K202" s="514"/>
      <c r="L202" s="514"/>
      <c r="M202" s="514"/>
      <c r="R202" s="23" t="e">
        <f t="shared" si="27"/>
        <v>#VALUE!</v>
      </c>
      <c r="S202" s="293" t="e">
        <f t="shared" si="32"/>
        <v>#VALUE!</v>
      </c>
      <c r="T202" s="644"/>
      <c r="U202" s="645">
        <f t="shared" si="28"/>
        <v>43692</v>
      </c>
      <c r="V202" s="645">
        <v>43692</v>
      </c>
      <c r="W202" s="601" t="s">
        <v>461</v>
      </c>
      <c r="X202" s="601">
        <f t="shared" si="33"/>
        <v>2019</v>
      </c>
      <c r="AA202" s="649"/>
      <c r="AB202" s="5"/>
      <c r="AC202" s="5"/>
    </row>
    <row r="203" spans="1:29" ht="12.75" hidden="1">
      <c r="A203" s="511">
        <f t="shared" si="29"/>
      </c>
      <c r="B203" s="512" t="e">
        <f t="shared" si="34"/>
        <v>#VALUE!</v>
      </c>
      <c r="C203" s="506" t="e">
        <f t="shared" si="30"/>
        <v>#VALUE!</v>
      </c>
      <c r="D203" s="507" t="e">
        <f t="shared" si="31"/>
        <v>#VALUE!</v>
      </c>
      <c r="E203" s="508" t="e">
        <f t="shared" si="26"/>
        <v>#VALUE!</v>
      </c>
      <c r="F203" s="513"/>
      <c r="G203" s="513"/>
      <c r="H203" s="513"/>
      <c r="I203" s="514"/>
      <c r="J203" s="514"/>
      <c r="K203" s="514"/>
      <c r="L203" s="514"/>
      <c r="M203" s="514"/>
      <c r="R203" s="23" t="e">
        <f t="shared" si="27"/>
        <v>#VALUE!</v>
      </c>
      <c r="S203" s="293" t="e">
        <f t="shared" si="32"/>
        <v>#VALUE!</v>
      </c>
      <c r="T203" s="644"/>
      <c r="U203" s="645" t="str">
        <f t="shared" si="28"/>
        <v>-</v>
      </c>
      <c r="V203" s="645">
        <v>43764</v>
      </c>
      <c r="W203" s="601" t="s">
        <v>462</v>
      </c>
      <c r="X203" s="601">
        <f t="shared" si="33"/>
        <v>2019</v>
      </c>
      <c r="AA203" s="649"/>
      <c r="AB203" s="5"/>
      <c r="AC203" s="5"/>
    </row>
    <row r="204" spans="1:29" ht="12.75" hidden="1">
      <c r="A204" s="511">
        <f t="shared" si="29"/>
      </c>
      <c r="B204" s="512" t="e">
        <f t="shared" si="34"/>
        <v>#VALUE!</v>
      </c>
      <c r="C204" s="506" t="e">
        <f t="shared" si="30"/>
        <v>#VALUE!</v>
      </c>
      <c r="D204" s="507" t="e">
        <f t="shared" si="31"/>
        <v>#VALUE!</v>
      </c>
      <c r="E204" s="508" t="e">
        <f t="shared" si="26"/>
        <v>#VALUE!</v>
      </c>
      <c r="F204" s="513"/>
      <c r="G204" s="513"/>
      <c r="H204" s="513"/>
      <c r="I204" s="514"/>
      <c r="J204" s="514"/>
      <c r="K204" s="514"/>
      <c r="L204" s="514"/>
      <c r="M204" s="514"/>
      <c r="R204" s="23" t="e">
        <f t="shared" si="27"/>
        <v>#VALUE!</v>
      </c>
      <c r="S204" s="293" t="e">
        <f t="shared" si="32"/>
        <v>#VALUE!</v>
      </c>
      <c r="T204" s="644"/>
      <c r="U204" s="645">
        <f t="shared" si="28"/>
        <v>43770</v>
      </c>
      <c r="V204" s="645">
        <v>43770</v>
      </c>
      <c r="W204" s="601" t="s">
        <v>463</v>
      </c>
      <c r="X204" s="601">
        <f t="shared" si="33"/>
        <v>2019</v>
      </c>
      <c r="AA204" s="649"/>
      <c r="AB204" s="5"/>
      <c r="AC204" s="5"/>
    </row>
    <row r="205" spans="1:29" ht="12.75" hidden="1">
      <c r="A205" s="511">
        <f t="shared" si="29"/>
      </c>
      <c r="B205" s="512" t="e">
        <f t="shared" si="34"/>
        <v>#VALUE!</v>
      </c>
      <c r="C205" s="506" t="e">
        <f t="shared" si="30"/>
        <v>#VALUE!</v>
      </c>
      <c r="D205" s="507" t="e">
        <f t="shared" si="31"/>
        <v>#VALUE!</v>
      </c>
      <c r="E205" s="508" t="e">
        <f aca="true" t="shared" si="35" ref="E205:E224">MAX(R205-D205,0)</f>
        <v>#VALUE!</v>
      </c>
      <c r="F205" s="513"/>
      <c r="G205" s="513"/>
      <c r="H205" s="513"/>
      <c r="I205" s="514"/>
      <c r="J205" s="514"/>
      <c r="K205" s="514"/>
      <c r="L205" s="514"/>
      <c r="M205" s="514"/>
      <c r="R205" s="23" t="e">
        <f aca="true" t="shared" si="36" ref="R205:R224">C205-B205+IF(WEEKDAY(C205)&lt;&gt;1,1,0)-IF(AND(WEEKDAY(C205,2)&gt;=6,AuswahlSamstag="nein"),1,0)</f>
        <v>#VALUE!</v>
      </c>
      <c r="S205" s="293" t="e">
        <f t="shared" si="32"/>
        <v>#VALUE!</v>
      </c>
      <c r="T205" s="644"/>
      <c r="U205" s="645" t="str">
        <f aca="true" t="shared" si="37" ref="U205:U224">IF(AuswahlSamstag="ja",IF(WEEKDAY(V205)=1,"-",V205),IF(OR(WEEKDAY(V205)=1,WEEKDAY(V205)=7),"-",V205))</f>
        <v>-</v>
      </c>
      <c r="V205" s="645">
        <v>43807</v>
      </c>
      <c r="W205" s="601" t="s">
        <v>464</v>
      </c>
      <c r="X205" s="601">
        <f t="shared" si="33"/>
        <v>2019</v>
      </c>
      <c r="AA205" s="648"/>
      <c r="AB205" s="5"/>
      <c r="AC205" s="5"/>
    </row>
    <row r="206" spans="1:29" ht="12.75" hidden="1">
      <c r="A206" s="511">
        <f t="shared" si="29"/>
      </c>
      <c r="B206" s="512" t="e">
        <f t="shared" si="34"/>
        <v>#VALUE!</v>
      </c>
      <c r="C206" s="506" t="e">
        <f t="shared" si="30"/>
        <v>#VALUE!</v>
      </c>
      <c r="D206" s="507" t="e">
        <f aca="true" t="shared" si="38" ref="D206:D224">S206</f>
        <v>#VALUE!</v>
      </c>
      <c r="E206" s="508" t="e">
        <f t="shared" si="35"/>
        <v>#VALUE!</v>
      </c>
      <c r="F206" s="513"/>
      <c r="G206" s="513"/>
      <c r="H206" s="513"/>
      <c r="I206" s="514"/>
      <c r="J206" s="514"/>
      <c r="K206" s="514"/>
      <c r="L206" s="514"/>
      <c r="M206" s="514"/>
      <c r="R206" s="23" t="e">
        <f t="shared" si="36"/>
        <v>#VALUE!</v>
      </c>
      <c r="S206" s="293" t="e">
        <f t="shared" si="32"/>
        <v>#VALUE!</v>
      </c>
      <c r="T206" s="644"/>
      <c r="U206" s="645">
        <f t="shared" si="37"/>
        <v>43823</v>
      </c>
      <c r="V206" s="645">
        <v>43823</v>
      </c>
      <c r="W206" s="601" t="s">
        <v>465</v>
      </c>
      <c r="X206" s="601">
        <f t="shared" si="33"/>
        <v>2019</v>
      </c>
      <c r="AA206" s="649"/>
      <c r="AB206" s="5"/>
      <c r="AC206" s="5"/>
    </row>
    <row r="207" spans="1:29" ht="12.75" hidden="1">
      <c r="A207" s="511">
        <f t="shared" si="29"/>
      </c>
      <c r="B207" s="512" t="e">
        <f t="shared" si="34"/>
        <v>#VALUE!</v>
      </c>
      <c r="C207" s="506" t="e">
        <f t="shared" si="30"/>
        <v>#VALUE!</v>
      </c>
      <c r="D207" s="507" t="e">
        <f t="shared" si="38"/>
        <v>#VALUE!</v>
      </c>
      <c r="E207" s="508" t="e">
        <f t="shared" si="35"/>
        <v>#VALUE!</v>
      </c>
      <c r="F207" s="513"/>
      <c r="G207" s="513"/>
      <c r="H207" s="513"/>
      <c r="I207" s="514"/>
      <c r="J207" s="514"/>
      <c r="K207" s="514"/>
      <c r="L207" s="514"/>
      <c r="M207" s="514"/>
      <c r="R207" s="23" t="e">
        <f t="shared" si="36"/>
        <v>#VALUE!</v>
      </c>
      <c r="S207" s="293" t="e">
        <f t="shared" si="32"/>
        <v>#VALUE!</v>
      </c>
      <c r="T207" s="644"/>
      <c r="U207" s="645">
        <f t="shared" si="37"/>
        <v>43824</v>
      </c>
      <c r="V207" s="645">
        <v>43824</v>
      </c>
      <c r="W207" s="601" t="s">
        <v>466</v>
      </c>
      <c r="X207" s="601">
        <f t="shared" si="33"/>
        <v>2019</v>
      </c>
      <c r="AA207" s="649"/>
      <c r="AB207" s="5"/>
      <c r="AC207" s="5"/>
    </row>
    <row r="208" spans="1:29" ht="12.75" hidden="1">
      <c r="A208" s="511">
        <f t="shared" si="29"/>
      </c>
      <c r="B208" s="512" t="e">
        <f t="shared" si="34"/>
        <v>#VALUE!</v>
      </c>
      <c r="C208" s="506" t="e">
        <f t="shared" si="30"/>
        <v>#VALUE!</v>
      </c>
      <c r="D208" s="507" t="e">
        <f t="shared" si="38"/>
        <v>#VALUE!</v>
      </c>
      <c r="E208" s="508" t="e">
        <f t="shared" si="35"/>
        <v>#VALUE!</v>
      </c>
      <c r="F208" s="513"/>
      <c r="G208" s="513"/>
      <c r="H208" s="513"/>
      <c r="I208" s="514"/>
      <c r="J208" s="514"/>
      <c r="K208" s="514"/>
      <c r="L208" s="514"/>
      <c r="M208" s="514"/>
      <c r="R208" s="23" t="e">
        <f t="shared" si="36"/>
        <v>#VALUE!</v>
      </c>
      <c r="S208" s="293" t="e">
        <f t="shared" si="32"/>
        <v>#VALUE!</v>
      </c>
      <c r="T208" s="644"/>
      <c r="U208" s="645">
        <f t="shared" si="37"/>
        <v>43825</v>
      </c>
      <c r="V208" s="645">
        <v>43825</v>
      </c>
      <c r="W208" s="601" t="s">
        <v>467</v>
      </c>
      <c r="X208" s="601">
        <f t="shared" si="33"/>
        <v>2019</v>
      </c>
      <c r="AA208" s="649"/>
      <c r="AB208" s="5"/>
      <c r="AC208" s="5"/>
    </row>
    <row r="209" spans="1:29" ht="12.75" hidden="1">
      <c r="A209" s="511">
        <f t="shared" si="29"/>
      </c>
      <c r="B209" s="512" t="e">
        <f t="shared" si="34"/>
        <v>#VALUE!</v>
      </c>
      <c r="C209" s="506" t="e">
        <f t="shared" si="30"/>
        <v>#VALUE!</v>
      </c>
      <c r="D209" s="507" t="e">
        <f t="shared" si="38"/>
        <v>#VALUE!</v>
      </c>
      <c r="E209" s="508" t="e">
        <f t="shared" si="35"/>
        <v>#VALUE!</v>
      </c>
      <c r="F209" s="513"/>
      <c r="G209" s="513"/>
      <c r="H209" s="513"/>
      <c r="I209" s="514"/>
      <c r="J209" s="514"/>
      <c r="K209" s="514"/>
      <c r="L209" s="514"/>
      <c r="M209" s="514"/>
      <c r="R209" s="23" t="e">
        <f t="shared" si="36"/>
        <v>#VALUE!</v>
      </c>
      <c r="S209" s="293" t="e">
        <f t="shared" si="32"/>
        <v>#VALUE!</v>
      </c>
      <c r="T209" s="644"/>
      <c r="U209" s="645">
        <f t="shared" si="37"/>
        <v>43830</v>
      </c>
      <c r="V209" s="645">
        <v>43830</v>
      </c>
      <c r="W209" s="601" t="s">
        <v>465</v>
      </c>
      <c r="X209" s="601">
        <f t="shared" si="33"/>
        <v>2019</v>
      </c>
      <c r="AA209" s="649"/>
      <c r="AB209" s="5"/>
      <c r="AC209" s="5"/>
    </row>
    <row r="210" spans="1:29" ht="12.75" hidden="1">
      <c r="A210" s="511">
        <f aca="true" t="shared" si="39" ref="A210:A224">IF(ISERROR(IF(B210&lt;&gt;"",A209+1,0)),"",IF(B210&lt;&gt;"",A209+1,0))</f>
      </c>
      <c r="B210" s="512" t="e">
        <f aca="true" t="shared" si="40" ref="B210:B224">IF(C209&gt;=G$35,"",B209+7)</f>
        <v>#VALUE!</v>
      </c>
      <c r="C210" s="506" t="e">
        <f t="shared" si="30"/>
        <v>#VALUE!</v>
      </c>
      <c r="D210" s="507" t="e">
        <f t="shared" si="38"/>
        <v>#VALUE!</v>
      </c>
      <c r="E210" s="508" t="e">
        <f t="shared" si="35"/>
        <v>#VALUE!</v>
      </c>
      <c r="F210" s="513"/>
      <c r="G210" s="513"/>
      <c r="H210" s="513"/>
      <c r="I210" s="514"/>
      <c r="J210" s="514"/>
      <c r="K210" s="514"/>
      <c r="L210" s="514"/>
      <c r="M210" s="514"/>
      <c r="R210" s="23" t="e">
        <f t="shared" si="36"/>
        <v>#VALUE!</v>
      </c>
      <c r="S210" s="293" t="e">
        <f t="shared" si="32"/>
        <v>#VALUE!</v>
      </c>
      <c r="T210" s="644"/>
      <c r="U210" s="645">
        <f t="shared" si="37"/>
        <v>43831</v>
      </c>
      <c r="V210" s="645">
        <v>43831</v>
      </c>
      <c r="W210" s="601" t="s">
        <v>454</v>
      </c>
      <c r="X210" s="601">
        <f t="shared" si="33"/>
        <v>2020</v>
      </c>
      <c r="AA210" s="649"/>
      <c r="AB210" s="5"/>
      <c r="AC210" s="5"/>
    </row>
    <row r="211" spans="1:29" ht="12.75" hidden="1">
      <c r="A211" s="511">
        <f t="shared" si="39"/>
      </c>
      <c r="B211" s="512" t="e">
        <f t="shared" si="40"/>
        <v>#VALUE!</v>
      </c>
      <c r="C211" s="506" t="e">
        <f t="shared" si="30"/>
        <v>#VALUE!</v>
      </c>
      <c r="D211" s="507" t="e">
        <f t="shared" si="38"/>
        <v>#VALUE!</v>
      </c>
      <c r="E211" s="508" t="e">
        <f t="shared" si="35"/>
        <v>#VALUE!</v>
      </c>
      <c r="F211" s="513"/>
      <c r="G211" s="513"/>
      <c r="H211" s="513"/>
      <c r="I211" s="514"/>
      <c r="J211" s="514"/>
      <c r="K211" s="514"/>
      <c r="L211" s="514"/>
      <c r="M211" s="514"/>
      <c r="R211" s="23" t="e">
        <f t="shared" si="36"/>
        <v>#VALUE!</v>
      </c>
      <c r="S211" s="293" t="e">
        <f t="shared" si="32"/>
        <v>#VALUE!</v>
      </c>
      <c r="T211" s="644"/>
      <c r="U211" s="645">
        <f t="shared" si="37"/>
        <v>43836</v>
      </c>
      <c r="V211" s="645">
        <v>43836</v>
      </c>
      <c r="W211" s="601" t="s">
        <v>455</v>
      </c>
      <c r="X211" s="601">
        <f t="shared" si="33"/>
        <v>2020</v>
      </c>
      <c r="AA211" s="649"/>
      <c r="AB211" s="5"/>
      <c r="AC211" s="5"/>
    </row>
    <row r="212" spans="1:29" ht="12.75" hidden="1">
      <c r="A212" s="511">
        <f t="shared" si="39"/>
      </c>
      <c r="B212" s="512" t="e">
        <f t="shared" si="40"/>
        <v>#VALUE!</v>
      </c>
      <c r="C212" s="506" t="e">
        <f t="shared" si="30"/>
        <v>#VALUE!</v>
      </c>
      <c r="D212" s="507" t="e">
        <f t="shared" si="38"/>
        <v>#VALUE!</v>
      </c>
      <c r="E212" s="508" t="e">
        <f t="shared" si="35"/>
        <v>#VALUE!</v>
      </c>
      <c r="F212" s="513"/>
      <c r="G212" s="513"/>
      <c r="H212" s="513"/>
      <c r="I212" s="514"/>
      <c r="J212" s="514"/>
      <c r="K212" s="514"/>
      <c r="L212" s="514"/>
      <c r="M212" s="514"/>
      <c r="R212" s="23" t="e">
        <f t="shared" si="36"/>
        <v>#VALUE!</v>
      </c>
      <c r="S212" s="293" t="e">
        <f t="shared" si="32"/>
        <v>#VALUE!</v>
      </c>
      <c r="T212" s="644"/>
      <c r="U212" s="645">
        <f t="shared" si="37"/>
        <v>43934</v>
      </c>
      <c r="V212" s="645">
        <v>43934</v>
      </c>
      <c r="W212" s="601" t="s">
        <v>456</v>
      </c>
      <c r="X212" s="601">
        <f t="shared" si="33"/>
        <v>2020</v>
      </c>
      <c r="AA212" s="649"/>
      <c r="AB212" s="5"/>
      <c r="AC212" s="5"/>
    </row>
    <row r="213" spans="1:29" ht="12.75" hidden="1">
      <c r="A213" s="511">
        <f t="shared" si="39"/>
      </c>
      <c r="B213" s="512" t="e">
        <f t="shared" si="40"/>
        <v>#VALUE!</v>
      </c>
      <c r="C213" s="506" t="e">
        <f t="shared" si="30"/>
        <v>#VALUE!</v>
      </c>
      <c r="D213" s="507" t="e">
        <f t="shared" si="38"/>
        <v>#VALUE!</v>
      </c>
      <c r="E213" s="508" t="e">
        <f t="shared" si="35"/>
        <v>#VALUE!</v>
      </c>
      <c r="F213" s="513"/>
      <c r="G213" s="513"/>
      <c r="H213" s="513"/>
      <c r="I213" s="514"/>
      <c r="J213" s="514"/>
      <c r="K213" s="514"/>
      <c r="L213" s="514"/>
      <c r="M213" s="514"/>
      <c r="R213" s="23" t="e">
        <f t="shared" si="36"/>
        <v>#VALUE!</v>
      </c>
      <c r="S213" s="293" t="e">
        <f t="shared" si="32"/>
        <v>#VALUE!</v>
      </c>
      <c r="T213" s="644"/>
      <c r="U213" s="645">
        <f t="shared" si="37"/>
        <v>43952</v>
      </c>
      <c r="V213" s="645">
        <v>43952</v>
      </c>
      <c r="W213" s="601" t="s">
        <v>457</v>
      </c>
      <c r="X213" s="601">
        <f t="shared" si="33"/>
        <v>2020</v>
      </c>
      <c r="AA213" s="649"/>
      <c r="AB213" s="5"/>
      <c r="AC213" s="5"/>
    </row>
    <row r="214" spans="1:29" ht="12.75" hidden="1">
      <c r="A214" s="511">
        <f t="shared" si="39"/>
      </c>
      <c r="B214" s="512" t="e">
        <f t="shared" si="40"/>
        <v>#VALUE!</v>
      </c>
      <c r="C214" s="506" t="e">
        <f t="shared" si="30"/>
        <v>#VALUE!</v>
      </c>
      <c r="D214" s="507" t="e">
        <f t="shared" si="38"/>
        <v>#VALUE!</v>
      </c>
      <c r="E214" s="508" t="e">
        <f t="shared" si="35"/>
        <v>#VALUE!</v>
      </c>
      <c r="F214" s="513"/>
      <c r="G214" s="513"/>
      <c r="H214" s="513"/>
      <c r="I214" s="514"/>
      <c r="J214" s="514"/>
      <c r="K214" s="514"/>
      <c r="L214" s="514"/>
      <c r="M214" s="514"/>
      <c r="R214" s="23" t="e">
        <f t="shared" si="36"/>
        <v>#VALUE!</v>
      </c>
      <c r="S214" s="293" t="e">
        <f t="shared" si="32"/>
        <v>#VALUE!</v>
      </c>
      <c r="T214" s="644"/>
      <c r="U214" s="645">
        <f t="shared" si="37"/>
        <v>43972</v>
      </c>
      <c r="V214" s="645">
        <v>43972</v>
      </c>
      <c r="W214" s="601" t="s">
        <v>458</v>
      </c>
      <c r="X214" s="601">
        <f t="shared" si="33"/>
        <v>2020</v>
      </c>
      <c r="AA214" s="649"/>
      <c r="AB214" s="5"/>
      <c r="AC214" s="5"/>
    </row>
    <row r="215" spans="1:29" ht="12.75" hidden="1">
      <c r="A215" s="511">
        <f t="shared" si="39"/>
      </c>
      <c r="B215" s="512" t="e">
        <f t="shared" si="40"/>
        <v>#VALUE!</v>
      </c>
      <c r="C215" s="506" t="e">
        <f t="shared" si="30"/>
        <v>#VALUE!</v>
      </c>
      <c r="D215" s="507" t="e">
        <f t="shared" si="38"/>
        <v>#VALUE!</v>
      </c>
      <c r="E215" s="508" t="e">
        <f t="shared" si="35"/>
        <v>#VALUE!</v>
      </c>
      <c r="F215" s="513"/>
      <c r="G215" s="513"/>
      <c r="H215" s="513"/>
      <c r="I215" s="514"/>
      <c r="J215" s="514"/>
      <c r="K215" s="514"/>
      <c r="L215" s="514"/>
      <c r="M215" s="514"/>
      <c r="R215" s="23" t="e">
        <f t="shared" si="36"/>
        <v>#VALUE!</v>
      </c>
      <c r="S215" s="293" t="e">
        <f t="shared" si="32"/>
        <v>#VALUE!</v>
      </c>
      <c r="T215" s="644"/>
      <c r="U215" s="645">
        <f t="shared" si="37"/>
        <v>43983</v>
      </c>
      <c r="V215" s="645">
        <v>43983</v>
      </c>
      <c r="W215" s="601" t="s">
        <v>459</v>
      </c>
      <c r="X215" s="601">
        <f t="shared" si="33"/>
        <v>2020</v>
      </c>
      <c r="AA215" s="649"/>
      <c r="AB215" s="5"/>
      <c r="AC215" s="5"/>
    </row>
    <row r="216" spans="1:29" ht="12.75" hidden="1">
      <c r="A216" s="511">
        <f t="shared" si="39"/>
      </c>
      <c r="B216" s="512" t="e">
        <f t="shared" si="40"/>
        <v>#VALUE!</v>
      </c>
      <c r="C216" s="506" t="e">
        <f t="shared" si="30"/>
        <v>#VALUE!</v>
      </c>
      <c r="D216" s="507" t="e">
        <f t="shared" si="38"/>
        <v>#VALUE!</v>
      </c>
      <c r="E216" s="508" t="e">
        <f t="shared" si="35"/>
        <v>#VALUE!</v>
      </c>
      <c r="F216" s="513"/>
      <c r="G216" s="513"/>
      <c r="H216" s="513"/>
      <c r="I216" s="514"/>
      <c r="J216" s="514"/>
      <c r="K216" s="514"/>
      <c r="L216" s="514"/>
      <c r="M216" s="514"/>
      <c r="R216" s="23" t="e">
        <f t="shared" si="36"/>
        <v>#VALUE!</v>
      </c>
      <c r="S216" s="293" t="e">
        <f t="shared" si="32"/>
        <v>#VALUE!</v>
      </c>
      <c r="T216" s="644"/>
      <c r="U216" s="645">
        <f t="shared" si="37"/>
        <v>43993</v>
      </c>
      <c r="V216" s="645">
        <v>43993</v>
      </c>
      <c r="W216" s="601" t="s">
        <v>460</v>
      </c>
      <c r="X216" s="601">
        <f t="shared" si="33"/>
        <v>2020</v>
      </c>
      <c r="AA216" s="649"/>
      <c r="AB216" s="5"/>
      <c r="AC216" s="5"/>
    </row>
    <row r="217" spans="1:29" ht="12.75" hidden="1">
      <c r="A217" s="511">
        <f t="shared" si="39"/>
      </c>
      <c r="B217" s="512" t="e">
        <f t="shared" si="40"/>
        <v>#VALUE!</v>
      </c>
      <c r="C217" s="506" t="e">
        <f t="shared" si="30"/>
        <v>#VALUE!</v>
      </c>
      <c r="D217" s="507" t="e">
        <f t="shared" si="38"/>
        <v>#VALUE!</v>
      </c>
      <c r="E217" s="508" t="e">
        <f t="shared" si="35"/>
        <v>#VALUE!</v>
      </c>
      <c r="F217" s="513"/>
      <c r="G217" s="513"/>
      <c r="H217" s="513"/>
      <c r="I217" s="514"/>
      <c r="J217" s="514"/>
      <c r="K217" s="514"/>
      <c r="L217" s="514"/>
      <c r="M217" s="514"/>
      <c r="R217" s="23" t="e">
        <f t="shared" si="36"/>
        <v>#VALUE!</v>
      </c>
      <c r="S217" s="293" t="e">
        <f t="shared" si="32"/>
        <v>#VALUE!</v>
      </c>
      <c r="T217" s="644"/>
      <c r="U217" s="645" t="str">
        <f t="shared" si="37"/>
        <v>-</v>
      </c>
      <c r="V217" s="645">
        <v>44058</v>
      </c>
      <c r="W217" s="601" t="s">
        <v>461</v>
      </c>
      <c r="X217" s="601">
        <f t="shared" si="33"/>
        <v>2020</v>
      </c>
      <c r="AA217" s="649"/>
      <c r="AB217" s="5"/>
      <c r="AC217" s="5"/>
    </row>
    <row r="218" spans="1:29" ht="12.75" hidden="1">
      <c r="A218" s="511">
        <f t="shared" si="39"/>
      </c>
      <c r="B218" s="512" t="e">
        <f t="shared" si="40"/>
        <v>#VALUE!</v>
      </c>
      <c r="C218" s="506" t="e">
        <f t="shared" si="30"/>
        <v>#VALUE!</v>
      </c>
      <c r="D218" s="507" t="e">
        <f t="shared" si="38"/>
        <v>#VALUE!</v>
      </c>
      <c r="E218" s="508" t="e">
        <f t="shared" si="35"/>
        <v>#VALUE!</v>
      </c>
      <c r="F218" s="513"/>
      <c r="G218" s="513"/>
      <c r="H218" s="513"/>
      <c r="I218" s="514"/>
      <c r="J218" s="514"/>
      <c r="K218" s="514"/>
      <c r="L218" s="514"/>
      <c r="M218" s="514"/>
      <c r="R218" s="23" t="e">
        <f t="shared" si="36"/>
        <v>#VALUE!</v>
      </c>
      <c r="S218" s="293" t="e">
        <f t="shared" si="32"/>
        <v>#VALUE!</v>
      </c>
      <c r="T218" s="644"/>
      <c r="U218" s="645">
        <f t="shared" si="37"/>
        <v>44130</v>
      </c>
      <c r="V218" s="645">
        <v>44130</v>
      </c>
      <c r="W218" s="601" t="s">
        <v>462</v>
      </c>
      <c r="X218" s="601">
        <f t="shared" si="33"/>
        <v>2020</v>
      </c>
      <c r="AA218" s="649"/>
      <c r="AB218" s="5"/>
      <c r="AC218" s="5"/>
    </row>
    <row r="219" spans="1:29" ht="12.75" hidden="1">
      <c r="A219" s="511">
        <f t="shared" si="39"/>
      </c>
      <c r="B219" s="512" t="e">
        <f t="shared" si="40"/>
        <v>#VALUE!</v>
      </c>
      <c r="C219" s="506" t="e">
        <f t="shared" si="30"/>
        <v>#VALUE!</v>
      </c>
      <c r="D219" s="507" t="e">
        <f t="shared" si="38"/>
        <v>#VALUE!</v>
      </c>
      <c r="E219" s="508" t="e">
        <f t="shared" si="35"/>
        <v>#VALUE!</v>
      </c>
      <c r="F219" s="513"/>
      <c r="G219" s="513"/>
      <c r="H219" s="513"/>
      <c r="I219" s="514"/>
      <c r="J219" s="514"/>
      <c r="K219" s="514"/>
      <c r="L219" s="514"/>
      <c r="M219" s="514"/>
      <c r="R219" s="23" t="e">
        <f t="shared" si="36"/>
        <v>#VALUE!</v>
      </c>
      <c r="S219" s="293" t="e">
        <f t="shared" si="32"/>
        <v>#VALUE!</v>
      </c>
      <c r="T219" s="644"/>
      <c r="U219" s="645" t="str">
        <f t="shared" si="37"/>
        <v>-</v>
      </c>
      <c r="V219" s="645">
        <v>44136</v>
      </c>
      <c r="W219" s="601" t="s">
        <v>463</v>
      </c>
      <c r="X219" s="601">
        <f t="shared" si="33"/>
        <v>2020</v>
      </c>
      <c r="AA219" s="649"/>
      <c r="AB219" s="5"/>
      <c r="AC219" s="5"/>
    </row>
    <row r="220" spans="1:29" ht="12.75" hidden="1">
      <c r="A220" s="511">
        <f t="shared" si="39"/>
      </c>
      <c r="B220" s="512" t="e">
        <f t="shared" si="40"/>
        <v>#VALUE!</v>
      </c>
      <c r="C220" s="506" t="e">
        <f t="shared" si="30"/>
        <v>#VALUE!</v>
      </c>
      <c r="D220" s="507" t="e">
        <f t="shared" si="38"/>
        <v>#VALUE!</v>
      </c>
      <c r="E220" s="508" t="e">
        <f t="shared" si="35"/>
        <v>#VALUE!</v>
      </c>
      <c r="F220" s="513"/>
      <c r="G220" s="513"/>
      <c r="H220" s="513"/>
      <c r="I220" s="514"/>
      <c r="J220" s="514"/>
      <c r="K220" s="514"/>
      <c r="L220" s="514"/>
      <c r="M220" s="514"/>
      <c r="R220" s="23" t="e">
        <f t="shared" si="36"/>
        <v>#VALUE!</v>
      </c>
      <c r="S220" s="293" t="e">
        <f t="shared" si="32"/>
        <v>#VALUE!</v>
      </c>
      <c r="T220" s="644"/>
      <c r="U220" s="645">
        <f t="shared" si="37"/>
        <v>44173</v>
      </c>
      <c r="V220" s="645">
        <v>44173</v>
      </c>
      <c r="W220" s="601" t="s">
        <v>464</v>
      </c>
      <c r="X220" s="601">
        <f t="shared" si="33"/>
        <v>2020</v>
      </c>
      <c r="AA220" s="649"/>
      <c r="AB220" s="5"/>
      <c r="AC220" s="5"/>
    </row>
    <row r="221" spans="1:29" ht="12.75" hidden="1">
      <c r="A221" s="511">
        <f t="shared" si="39"/>
      </c>
      <c r="B221" s="512" t="e">
        <f t="shared" si="40"/>
        <v>#VALUE!</v>
      </c>
      <c r="C221" s="506" t="e">
        <f t="shared" si="30"/>
        <v>#VALUE!</v>
      </c>
      <c r="D221" s="507" t="e">
        <f t="shared" si="38"/>
        <v>#VALUE!</v>
      </c>
      <c r="E221" s="508" t="e">
        <f t="shared" si="35"/>
        <v>#VALUE!</v>
      </c>
      <c r="F221" s="513"/>
      <c r="G221" s="513"/>
      <c r="H221" s="513"/>
      <c r="I221" s="514"/>
      <c r="J221" s="514"/>
      <c r="K221" s="514"/>
      <c r="L221" s="514"/>
      <c r="M221" s="514"/>
      <c r="R221" s="23" t="e">
        <f t="shared" si="36"/>
        <v>#VALUE!</v>
      </c>
      <c r="S221" s="293" t="e">
        <f t="shared" si="32"/>
        <v>#VALUE!</v>
      </c>
      <c r="T221" s="644"/>
      <c r="U221" s="645">
        <f t="shared" si="37"/>
        <v>44189</v>
      </c>
      <c r="V221" s="645">
        <v>44189</v>
      </c>
      <c r="W221" s="601" t="s">
        <v>465</v>
      </c>
      <c r="X221" s="601">
        <f t="shared" si="33"/>
        <v>2020</v>
      </c>
      <c r="AA221" s="650"/>
      <c r="AB221" s="651"/>
      <c r="AC221" s="652"/>
    </row>
    <row r="222" spans="1:29" ht="13.5" customHeight="1" hidden="1">
      <c r="A222" s="511">
        <f t="shared" si="39"/>
      </c>
      <c r="B222" s="512" t="e">
        <f t="shared" si="40"/>
        <v>#VALUE!</v>
      </c>
      <c r="C222" s="506" t="e">
        <f t="shared" si="30"/>
        <v>#VALUE!</v>
      </c>
      <c r="D222" s="507" t="e">
        <f t="shared" si="38"/>
        <v>#VALUE!</v>
      </c>
      <c r="E222" s="508" t="e">
        <f t="shared" si="35"/>
        <v>#VALUE!</v>
      </c>
      <c r="F222" s="513"/>
      <c r="G222" s="513"/>
      <c r="H222" s="513"/>
      <c r="I222" s="514"/>
      <c r="J222" s="514"/>
      <c r="K222" s="514"/>
      <c r="L222" s="514"/>
      <c r="M222" s="514"/>
      <c r="R222" s="23" t="e">
        <f t="shared" si="36"/>
        <v>#VALUE!</v>
      </c>
      <c r="S222" s="293" t="e">
        <f t="shared" si="32"/>
        <v>#VALUE!</v>
      </c>
      <c r="T222" s="644"/>
      <c r="U222" s="645">
        <f t="shared" si="37"/>
        <v>44190</v>
      </c>
      <c r="V222" s="645">
        <v>44190</v>
      </c>
      <c r="W222" s="601" t="s">
        <v>466</v>
      </c>
      <c r="X222" s="601">
        <f t="shared" si="33"/>
        <v>2020</v>
      </c>
      <c r="AA222" s="649"/>
      <c r="AB222" s="651"/>
      <c r="AC222" s="652"/>
    </row>
    <row r="223" spans="1:29" ht="12.75" hidden="1">
      <c r="A223" s="511">
        <f t="shared" si="39"/>
      </c>
      <c r="B223" s="512" t="e">
        <f t="shared" si="40"/>
        <v>#VALUE!</v>
      </c>
      <c r="C223" s="506" t="e">
        <f t="shared" si="30"/>
        <v>#VALUE!</v>
      </c>
      <c r="D223" s="507" t="e">
        <f t="shared" si="38"/>
        <v>#VALUE!</v>
      </c>
      <c r="E223" s="508" t="e">
        <f t="shared" si="35"/>
        <v>#VALUE!</v>
      </c>
      <c r="F223" s="513"/>
      <c r="G223" s="513"/>
      <c r="H223" s="513"/>
      <c r="I223" s="514"/>
      <c r="J223" s="514"/>
      <c r="K223" s="514"/>
      <c r="L223" s="514"/>
      <c r="M223" s="514"/>
      <c r="R223" s="23" t="e">
        <f t="shared" si="36"/>
        <v>#VALUE!</v>
      </c>
      <c r="S223" s="293" t="e">
        <f t="shared" si="32"/>
        <v>#VALUE!</v>
      </c>
      <c r="T223" s="644"/>
      <c r="U223" s="645" t="str">
        <f t="shared" si="37"/>
        <v>-</v>
      </c>
      <c r="V223" s="645">
        <v>44191</v>
      </c>
      <c r="W223" s="601" t="s">
        <v>467</v>
      </c>
      <c r="X223" s="601">
        <f t="shared" si="33"/>
        <v>2020</v>
      </c>
      <c r="AA223" s="649"/>
      <c r="AB223" s="651"/>
      <c r="AC223" s="652"/>
    </row>
    <row r="224" spans="1:29" ht="12.75" hidden="1">
      <c r="A224" s="511">
        <f t="shared" si="39"/>
      </c>
      <c r="B224" s="512" t="e">
        <f t="shared" si="40"/>
        <v>#VALUE!</v>
      </c>
      <c r="C224" s="506" t="e">
        <f t="shared" si="30"/>
        <v>#VALUE!</v>
      </c>
      <c r="D224" s="515" t="e">
        <f t="shared" si="38"/>
        <v>#VALUE!</v>
      </c>
      <c r="E224" s="508" t="e">
        <f t="shared" si="35"/>
        <v>#VALUE!</v>
      </c>
      <c r="F224" s="513"/>
      <c r="G224" s="513"/>
      <c r="H224" s="513"/>
      <c r="I224" s="514"/>
      <c r="J224" s="514"/>
      <c r="K224" s="514"/>
      <c r="L224" s="514"/>
      <c r="M224" s="514"/>
      <c r="R224" s="23" t="e">
        <f t="shared" si="36"/>
        <v>#VALUE!</v>
      </c>
      <c r="S224" s="293" t="e">
        <f t="shared" si="32"/>
        <v>#VALUE!</v>
      </c>
      <c r="T224" s="644"/>
      <c r="U224" s="645">
        <f t="shared" si="37"/>
        <v>44196</v>
      </c>
      <c r="V224" s="645">
        <v>44196</v>
      </c>
      <c r="W224" s="601" t="s">
        <v>465</v>
      </c>
      <c r="X224" s="601">
        <f t="shared" si="33"/>
        <v>2020</v>
      </c>
      <c r="AA224" s="649"/>
      <c r="AB224" s="651"/>
      <c r="AC224" s="652"/>
    </row>
    <row r="225" spans="1:29" ht="12.75">
      <c r="A225" s="268"/>
      <c r="B225" s="268"/>
      <c r="C225" s="622" t="s">
        <v>276</v>
      </c>
      <c r="D225" s="524">
        <f>D43</f>
        <v>0</v>
      </c>
      <c r="E225" s="634">
        <f>E43</f>
        <v>0</v>
      </c>
      <c r="F225" s="524">
        <f>F43</f>
        <v>0</v>
      </c>
      <c r="G225" s="524">
        <f>G43</f>
        <v>0</v>
      </c>
      <c r="H225" s="524">
        <f>H43</f>
        <v>0</v>
      </c>
      <c r="I225" s="268"/>
      <c r="J225" s="268"/>
      <c r="K225" s="268"/>
      <c r="L225" s="268"/>
      <c r="M225" s="268"/>
      <c r="AA225" s="649"/>
      <c r="AB225" s="651"/>
      <c r="AC225" s="652"/>
    </row>
    <row r="226" spans="1:28" ht="12.75" hidden="1">
      <c r="A226" s="268"/>
      <c r="B226" s="268"/>
      <c r="C226" s="268"/>
      <c r="D226" s="268"/>
      <c r="E226" s="268"/>
      <c r="F226" s="268"/>
      <c r="G226" s="268"/>
      <c r="H226" s="268"/>
      <c r="I226" s="268"/>
      <c r="J226" s="268"/>
      <c r="K226" s="268"/>
      <c r="L226" s="268"/>
      <c r="M226" s="268"/>
      <c r="AA226" s="621"/>
      <c r="AB226" s="601"/>
    </row>
    <row r="227" spans="1:28" ht="12.75" hidden="1">
      <c r="A227" s="268"/>
      <c r="B227" s="268"/>
      <c r="C227" s="268"/>
      <c r="D227" s="268"/>
      <c r="E227" s="268"/>
      <c r="F227" s="268"/>
      <c r="G227" s="268"/>
      <c r="H227" s="268"/>
      <c r="I227" s="268"/>
      <c r="J227" s="268"/>
      <c r="K227" s="268"/>
      <c r="L227" s="268"/>
      <c r="M227" s="268"/>
      <c r="AA227" s="621"/>
      <c r="AB227" s="601"/>
    </row>
    <row r="228" spans="1:28" ht="13.5" thickBot="1">
      <c r="A228" s="274" t="s">
        <v>468</v>
      </c>
      <c r="B228" s="275"/>
      <c r="C228" s="275"/>
      <c r="D228" s="276"/>
      <c r="E228" s="277"/>
      <c r="F228" s="278"/>
      <c r="G228" s="513"/>
      <c r="H228" s="528"/>
      <c r="I228" s="529"/>
      <c r="J228" s="529"/>
      <c r="K228" s="529"/>
      <c r="L228" s="530"/>
      <c r="M228" s="531"/>
      <c r="AA228" s="621"/>
      <c r="AB228" s="601"/>
    </row>
    <row r="229" spans="1:28" ht="13.5" thickBot="1">
      <c r="A229" s="279" t="s">
        <v>469</v>
      </c>
      <c r="B229" s="280"/>
      <c r="C229" s="280"/>
      <c r="D229" s="281"/>
      <c r="E229" s="280"/>
      <c r="F229" s="282"/>
      <c r="G229" s="288">
        <f>G225+G228</f>
        <v>0</v>
      </c>
      <c r="H229" s="289">
        <f>H225+H228</f>
        <v>0</v>
      </c>
      <c r="I229" s="516"/>
      <c r="J229" s="517"/>
      <c r="K229" s="516"/>
      <c r="L229" s="518"/>
      <c r="M229" s="283"/>
      <c r="AA229" s="621"/>
      <c r="AB229" s="601"/>
    </row>
    <row r="230" spans="1:28" ht="12.75">
      <c r="A230" s="519"/>
      <c r="B230" s="477"/>
      <c r="C230" s="477"/>
      <c r="D230" s="520"/>
      <c r="E230" s="477"/>
      <c r="F230" s="477"/>
      <c r="G230" s="521"/>
      <c r="H230" s="521"/>
      <c r="I230" s="477"/>
      <c r="J230" s="489"/>
      <c r="K230" s="477"/>
      <c r="L230" s="268"/>
      <c r="M230" s="522"/>
      <c r="AA230" s="621"/>
      <c r="AB230" s="601"/>
    </row>
    <row r="231" spans="1:28" ht="12.75">
      <c r="A231" s="523"/>
      <c r="B231" s="477"/>
      <c r="C231" s="477"/>
      <c r="D231" s="520"/>
      <c r="E231" s="477"/>
      <c r="F231" s="478" t="s">
        <v>499</v>
      </c>
      <c r="G231" s="524">
        <f>Personalkosten!L59</f>
        <v>0</v>
      </c>
      <c r="H231" s="525"/>
      <c r="I231" s="477"/>
      <c r="J231" s="526"/>
      <c r="K231" s="477"/>
      <c r="L231" s="434"/>
      <c r="M231" s="527">
        <f>IF(G229&lt;&gt;G231,"Differenz!","")</f>
      </c>
      <c r="AA231" s="621"/>
      <c r="AB231" s="601"/>
    </row>
    <row r="232" spans="2:28" ht="12.75">
      <c r="B232" s="267"/>
      <c r="C232" s="267"/>
      <c r="D232" s="267"/>
      <c r="E232" s="267"/>
      <c r="F232" s="267"/>
      <c r="G232" s="267"/>
      <c r="H232" s="267"/>
      <c r="I232" s="267"/>
      <c r="J232" s="267"/>
      <c r="K232" s="267"/>
      <c r="L232" s="267"/>
      <c r="M232" s="267"/>
      <c r="N232" s="267"/>
      <c r="O232" s="267"/>
      <c r="P232" s="267"/>
      <c r="Q232" s="267"/>
      <c r="R232" s="267"/>
      <c r="S232" s="267"/>
      <c r="T232" s="267"/>
      <c r="U232" s="267"/>
      <c r="V232" s="267"/>
      <c r="AA232" s="621"/>
      <c r="AB232" s="601"/>
    </row>
    <row r="233" spans="27:28" ht="12.75">
      <c r="AA233" s="621"/>
      <c r="AB233" s="601"/>
    </row>
    <row r="234" spans="27:28" ht="12.75">
      <c r="AA234" s="621"/>
      <c r="AB234" s="601"/>
    </row>
    <row r="235" spans="1:33" ht="12.75">
      <c r="A235"/>
      <c r="B235" s="251"/>
      <c r="C235"/>
      <c r="D235"/>
      <c r="E235"/>
      <c r="F235"/>
      <c r="G235"/>
      <c r="H235"/>
      <c r="I235"/>
      <c r="J235"/>
      <c r="K235"/>
      <c r="L235"/>
      <c r="M235"/>
      <c r="N235"/>
      <c r="O235"/>
      <c r="P235"/>
      <c r="Q235"/>
      <c r="R235"/>
      <c r="S235"/>
      <c r="T235"/>
      <c r="U235"/>
      <c r="V235"/>
      <c r="W235"/>
      <c r="X235"/>
      <c r="Y235"/>
      <c r="Z235"/>
      <c r="AA235" s="621"/>
      <c r="AB235" s="601"/>
      <c r="AC235"/>
      <c r="AD235"/>
      <c r="AE235"/>
      <c r="AF235"/>
      <c r="AG235"/>
    </row>
    <row r="236" spans="1:33" ht="12.75">
      <c r="A236"/>
      <c r="B236"/>
      <c r="C236"/>
      <c r="D236"/>
      <c r="E236"/>
      <c r="F236"/>
      <c r="G236"/>
      <c r="H236"/>
      <c r="I236"/>
      <c r="J236"/>
      <c r="K236"/>
      <c r="L236"/>
      <c r="M236"/>
      <c r="N236"/>
      <c r="O236"/>
      <c r="P236"/>
      <c r="Q236"/>
      <c r="R236"/>
      <c r="S236"/>
      <c r="T236"/>
      <c r="U236"/>
      <c r="V236"/>
      <c r="W236"/>
      <c r="X236"/>
      <c r="Y236"/>
      <c r="Z236"/>
      <c r="AA236" s="621"/>
      <c r="AB236" s="601"/>
      <c r="AC236"/>
      <c r="AD236"/>
      <c r="AE236"/>
      <c r="AF236"/>
      <c r="AG236"/>
    </row>
    <row r="237" spans="1:33" ht="12.75">
      <c r="A237"/>
      <c r="B237"/>
      <c r="C237"/>
      <c r="D237"/>
      <c r="E237"/>
      <c r="F237"/>
      <c r="G237"/>
      <c r="H237"/>
      <c r="I237"/>
      <c r="J237"/>
      <c r="K237"/>
      <c r="L237"/>
      <c r="M237"/>
      <c r="N237"/>
      <c r="O237"/>
      <c r="P237"/>
      <c r="Q237"/>
      <c r="R237"/>
      <c r="S237"/>
      <c r="T237"/>
      <c r="U237"/>
      <c r="V237"/>
      <c r="W237"/>
      <c r="X237"/>
      <c r="Y237"/>
      <c r="Z237"/>
      <c r="AA237"/>
      <c r="AB237"/>
      <c r="AC237"/>
      <c r="AD237"/>
      <c r="AE237"/>
      <c r="AF237"/>
      <c r="AG237"/>
    </row>
    <row r="238" spans="1:33" ht="12.75">
      <c r="A238"/>
      <c r="B238"/>
      <c r="C238"/>
      <c r="D238"/>
      <c r="E238"/>
      <c r="F238"/>
      <c r="G238"/>
      <c r="H238"/>
      <c r="I238"/>
      <c r="J238"/>
      <c r="K238"/>
      <c r="L238"/>
      <c r="M238"/>
      <c r="N238"/>
      <c r="O238"/>
      <c r="P238"/>
      <c r="Q238"/>
      <c r="R238"/>
      <c r="S238"/>
      <c r="T238"/>
      <c r="U238"/>
      <c r="V238"/>
      <c r="W238"/>
      <c r="X238"/>
      <c r="Y238"/>
      <c r="Z238"/>
      <c r="AA238"/>
      <c r="AB238"/>
      <c r="AC238"/>
      <c r="AD238"/>
      <c r="AE238"/>
      <c r="AF238"/>
      <c r="AG238"/>
    </row>
    <row r="239" spans="1:33" ht="12.75">
      <c r="A239"/>
      <c r="B239"/>
      <c r="C239"/>
      <c r="D239"/>
      <c r="E239"/>
      <c r="F239"/>
      <c r="G239"/>
      <c r="H239"/>
      <c r="I239"/>
      <c r="J239"/>
      <c r="K239"/>
      <c r="L239"/>
      <c r="M239"/>
      <c r="N239"/>
      <c r="O239"/>
      <c r="P239"/>
      <c r="Q239"/>
      <c r="R239"/>
      <c r="S239"/>
      <c r="T239"/>
      <c r="U239"/>
      <c r="V239"/>
      <c r="W239"/>
      <c r="X239"/>
      <c r="Y239"/>
      <c r="Z239"/>
      <c r="AA239"/>
      <c r="AB239"/>
      <c r="AC239"/>
      <c r="AD239"/>
      <c r="AE239"/>
      <c r="AF239"/>
      <c r="AG239"/>
    </row>
    <row r="240" spans="1:33" ht="12.75">
      <c r="A240"/>
      <c r="B240"/>
      <c r="C240"/>
      <c r="D240"/>
      <c r="E240"/>
      <c r="F240"/>
      <c r="G240"/>
      <c r="H240"/>
      <c r="I240"/>
      <c r="J240"/>
      <c r="K240"/>
      <c r="L240"/>
      <c r="M240"/>
      <c r="N240"/>
      <c r="O240"/>
      <c r="P240"/>
      <c r="Q240"/>
      <c r="R240"/>
      <c r="S240"/>
      <c r="T240"/>
      <c r="U240"/>
      <c r="V240"/>
      <c r="W240"/>
      <c r="X240"/>
      <c r="Y240"/>
      <c r="Z240"/>
      <c r="AA240"/>
      <c r="AB240"/>
      <c r="AC240"/>
      <c r="AD240"/>
      <c r="AE240"/>
      <c r="AF240"/>
      <c r="AG240"/>
    </row>
    <row r="241" ht="12.75"/>
    <row r="242" ht="12.75"/>
    <row r="243" ht="12.75"/>
    <row r="244" ht="12.75"/>
    <row r="245" ht="12.75"/>
    <row r="246" ht="12.75"/>
    <row r="247" spans="2:22" ht="12.75">
      <c r="B247" s="269"/>
      <c r="C247" s="269"/>
      <c r="D247" s="269"/>
      <c r="E247" s="269"/>
      <c r="F247" s="269"/>
      <c r="G247" s="269"/>
      <c r="H247" s="269"/>
      <c r="I247" s="269"/>
      <c r="J247" s="269"/>
      <c r="K247" s="269"/>
      <c r="L247" s="269"/>
      <c r="M247" s="269"/>
      <c r="N247" s="269"/>
      <c r="O247" s="269"/>
      <c r="P247" s="269"/>
      <c r="Q247" s="269"/>
      <c r="R247" s="269"/>
      <c r="S247" s="269"/>
      <c r="T247" s="269"/>
      <c r="U247" s="269"/>
      <c r="V247" s="269"/>
    </row>
    <row r="438" ht="12.75"/>
    <row r="439" ht="12.75"/>
    <row r="440" ht="12.75"/>
  </sheetData>
  <sheetProtection password="94A5" sheet="1" objects="1" scenarios="1"/>
  <mergeCells count="7">
    <mergeCell ref="F42:H42"/>
    <mergeCell ref="G36:H36"/>
    <mergeCell ref="G37:H37"/>
    <mergeCell ref="A35:B35"/>
    <mergeCell ref="G35:H35"/>
    <mergeCell ref="D5:M5"/>
    <mergeCell ref="D7:M7"/>
  </mergeCells>
  <conditionalFormatting sqref="N45:N153">
    <cfRule type="expression" priority="1" dxfId="2" stopIfTrue="1">
      <formula>"$AB="""""</formula>
    </cfRule>
  </conditionalFormatting>
  <dataValidations count="4">
    <dataValidation type="list" allowBlank="1" showInputMessage="1" showErrorMessage="1" sqref="C40">
      <formula1>AuswahlSamstag</formula1>
    </dataValidation>
    <dataValidation type="list" allowBlank="1" showInputMessage="1" showErrorMessage="1" sqref="C37:C38">
      <formula1>"ja,nein"</formula1>
    </dataValidation>
    <dataValidation type="textLength" allowBlank="1" showInputMessage="1" showErrorMessage="1" errorTitle="Der Text ist zu lang!" error="Hier können maximal 33 Zeichen eingetragen werden!" sqref="M228:M229">
      <formula1>0</formula1>
      <formula2>33</formula2>
    </dataValidation>
    <dataValidation type="decimal" allowBlank="1" showInputMessage="1" showErrorMessage="1" errorTitle="Fehler!" error="Bitte nur Zahlen zwischen 1 und 6 eingeben" sqref="D45:D224">
      <formula1>0</formula1>
      <formula2>6</formula2>
    </dataValidation>
  </dataValidations>
  <printOptions/>
  <pageMargins left="0.5905511811023623" right="0.35433070866141736" top="0.7874015748031497" bottom="0.7874015748031497" header="0.5118110236220472" footer="0.5118110236220472"/>
  <pageSetup horizontalDpi="600" verticalDpi="600" orientation="portrait" paperSize="9" r:id="rId4"/>
  <headerFooter alignWithMargins="0">
    <oddFooter xml:space="preserve">&amp;L&amp;6FORMULAR BM KALKULATION OHNE WETTBEWERB 04.01
&amp;8Seite &amp;P&amp;R&amp;6DVR: 4013345   &amp;10  </oddFooter>
  </headerFooter>
  <ignoredErrors>
    <ignoredError sqref="D45"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Personalkosten"/>
  <dimension ref="A1:AJ284"/>
  <sheetViews>
    <sheetView showGridLines="0" showRowColHeaders="0" zoomScalePageLayoutView="0" workbookViewId="0" topLeftCell="A1">
      <pane ySplit="10" topLeftCell="A33" activePane="bottomLeft" state="frozen"/>
      <selection pane="topLeft" activeCell="A1" sqref="A1"/>
      <selection pane="bottomLeft" activeCell="A1" sqref="A1"/>
    </sheetView>
  </sheetViews>
  <sheetFormatPr defaultColWidth="11.421875" defaultRowHeight="12.75"/>
  <cols>
    <col min="1" max="1" width="22.57421875" style="23" customWidth="1"/>
    <col min="2" max="5" width="7.8515625" style="0" customWidth="1"/>
    <col min="6" max="6" width="7.00390625" style="0" hidden="1" customWidth="1"/>
    <col min="7" max="7" width="7.8515625" style="0" customWidth="1"/>
    <col min="8" max="9" width="7.8515625" style="0" hidden="1" customWidth="1"/>
    <col min="10" max="11" width="7.8515625" style="0" customWidth="1"/>
    <col min="12" max="12" width="10.57421875" style="0" customWidth="1"/>
    <col min="13" max="13" width="1.1484375" style="60" customWidth="1"/>
    <col min="14" max="14" width="2.7109375" style="60" customWidth="1"/>
    <col min="15" max="19" width="2.8515625" style="60" hidden="1" customWidth="1"/>
    <col min="20" max="21" width="4.57421875" style="60" hidden="1" customWidth="1"/>
    <col min="22" max="22" width="7.00390625" style="60" hidden="1" customWidth="1"/>
    <col min="23" max="23" width="6.57421875" style="60" hidden="1" customWidth="1"/>
    <col min="24" max="24" width="4.421875" style="60" hidden="1" customWidth="1"/>
    <col min="25" max="25" width="3.28125" style="0" hidden="1" customWidth="1"/>
    <col min="26" max="26" width="7.00390625" style="0" hidden="1" customWidth="1"/>
    <col min="27" max="30" width="2.8515625" style="0" hidden="1" customWidth="1"/>
    <col min="31" max="31" width="0" style="0" hidden="1" customWidth="1"/>
  </cols>
  <sheetData>
    <row r="1" spans="22:24" ht="0.75" customHeight="1" hidden="1">
      <c r="V1" s="60" t="e">
        <f>LARGE(PKErrLNK,COUNTIF(PKErrLNK,"&gt;0"))</f>
        <v>#NUM!</v>
      </c>
      <c r="W1" s="60" t="s">
        <v>255</v>
      </c>
      <c r="X1" s="60" t="s">
        <v>257</v>
      </c>
    </row>
    <row r="2" spans="2:25" ht="18" customHeight="1" hidden="1">
      <c r="B2" s="23"/>
      <c r="C2" s="23"/>
      <c r="D2" s="23"/>
      <c r="E2" s="23"/>
      <c r="F2" s="23"/>
      <c r="G2" s="23"/>
      <c r="H2" s="23"/>
      <c r="I2" s="23"/>
      <c r="J2" s="23"/>
      <c r="K2" s="23"/>
      <c r="L2" s="23"/>
      <c r="V2" s="60">
        <f>MAX(PKErrLNK)</f>
        <v>0</v>
      </c>
      <c r="X2" s="44">
        <f>VLOOKUP(X1,X14:Y72,2,FALSE)</f>
        <v>42</v>
      </c>
      <c r="Y2" s="3"/>
    </row>
    <row r="3" spans="1:25" ht="7.5" customHeight="1" hidden="1">
      <c r="A3" s="14"/>
      <c r="B3" s="14"/>
      <c r="C3" s="14"/>
      <c r="D3" s="14"/>
      <c r="E3" s="14"/>
      <c r="F3" s="14"/>
      <c r="G3" s="14"/>
      <c r="H3" s="14"/>
      <c r="I3" s="14"/>
      <c r="J3" s="14"/>
      <c r="K3" s="14"/>
      <c r="L3" s="14"/>
      <c r="X3" s="44"/>
      <c r="Y3" s="3"/>
    </row>
    <row r="4" spans="1:25" ht="8.25" customHeight="1" hidden="1">
      <c r="A4" s="14"/>
      <c r="B4" s="14"/>
      <c r="C4" s="14"/>
      <c r="D4" s="14"/>
      <c r="E4" s="66" t="s">
        <v>297</v>
      </c>
      <c r="F4" s="67"/>
      <c r="G4" s="84"/>
      <c r="H4" s="14"/>
      <c r="I4" s="14"/>
      <c r="J4" s="14"/>
      <c r="K4" s="14"/>
      <c r="L4" s="14"/>
      <c r="X4" s="44"/>
      <c r="Y4" s="3"/>
    </row>
    <row r="5" spans="1:25" ht="8.25" customHeight="1" hidden="1">
      <c r="A5" s="14"/>
      <c r="B5" s="14"/>
      <c r="C5" s="14"/>
      <c r="D5" s="14"/>
      <c r="E5" s="67"/>
      <c r="F5" s="67"/>
      <c r="G5" s="84"/>
      <c r="H5" s="14"/>
      <c r="I5" s="14"/>
      <c r="J5" s="14"/>
      <c r="K5" s="14"/>
      <c r="L5" s="14"/>
      <c r="X5" s="44"/>
      <c r="Y5" s="3"/>
    </row>
    <row r="6" spans="1:25" ht="11.25" customHeight="1" hidden="1">
      <c r="A6" s="14"/>
      <c r="B6" s="14"/>
      <c r="C6" s="14"/>
      <c r="D6" s="14"/>
      <c r="E6" s="14"/>
      <c r="F6" s="14"/>
      <c r="G6" s="14"/>
      <c r="H6" s="14"/>
      <c r="I6" s="14"/>
      <c r="J6" s="14"/>
      <c r="K6" s="14"/>
      <c r="L6" s="14"/>
      <c r="X6" s="44">
        <v>5</v>
      </c>
      <c r="Y6" s="3"/>
    </row>
    <row r="7" spans="1:27" ht="11.25" customHeight="1" hidden="1">
      <c r="A7" s="45"/>
      <c r="B7" s="99" t="s">
        <v>333</v>
      </c>
      <c r="C7" s="720">
        <f>IF(Bewerber=0,"",Bewerber)</f>
      </c>
      <c r="D7" s="739"/>
      <c r="E7" s="739"/>
      <c r="F7" s="739"/>
      <c r="G7" s="739"/>
      <c r="H7" s="739"/>
      <c r="I7" s="739"/>
      <c r="J7" s="739"/>
      <c r="K7" s="739"/>
      <c r="L7" s="739"/>
      <c r="M7" s="740"/>
      <c r="X7" s="61"/>
      <c r="Y7" s="3"/>
      <c r="Z7" s="3"/>
      <c r="AA7" s="3"/>
    </row>
    <row r="8" spans="1:27" ht="4.5" customHeight="1" hidden="1">
      <c r="A8" s="14"/>
      <c r="B8" s="14"/>
      <c r="C8" s="45"/>
      <c r="D8" s="14"/>
      <c r="E8" s="14"/>
      <c r="F8" s="14"/>
      <c r="G8" s="14"/>
      <c r="H8" s="14"/>
      <c r="I8" s="14"/>
      <c r="J8" s="14"/>
      <c r="K8" s="38"/>
      <c r="L8" s="16"/>
      <c r="X8" s="61"/>
      <c r="Y8" s="3"/>
      <c r="Z8" s="3"/>
      <c r="AA8" s="3"/>
    </row>
    <row r="9" spans="1:27" ht="10.5" customHeight="1" hidden="1">
      <c r="A9" s="45"/>
      <c r="B9" s="99" t="s">
        <v>336</v>
      </c>
      <c r="C9" s="720">
        <f>IF(Massnahme=0,"",Massnahme)</f>
      </c>
      <c r="D9" s="739"/>
      <c r="E9" s="739"/>
      <c r="F9" s="739"/>
      <c r="G9" s="739"/>
      <c r="H9" s="739"/>
      <c r="I9" s="739"/>
      <c r="J9" s="739"/>
      <c r="K9" s="739"/>
      <c r="L9" s="739"/>
      <c r="M9" s="740"/>
      <c r="X9" s="61"/>
      <c r="Y9" s="3"/>
      <c r="Z9" s="3"/>
      <c r="AA9" s="3"/>
    </row>
    <row r="10" spans="1:27" s="120" customFormat="1" ht="26.25" customHeight="1">
      <c r="A10" s="125"/>
      <c r="B10" s="125"/>
      <c r="C10" s="125"/>
      <c r="D10" s="125"/>
      <c r="E10" s="125"/>
      <c r="F10" s="125"/>
      <c r="G10" s="125"/>
      <c r="H10" s="125"/>
      <c r="I10" s="125"/>
      <c r="J10" s="125"/>
      <c r="K10" s="125"/>
      <c r="L10" s="125"/>
      <c r="M10" s="126"/>
      <c r="N10" s="126"/>
      <c r="O10" s="126"/>
      <c r="P10" s="126"/>
      <c r="Q10" s="126"/>
      <c r="R10" s="126"/>
      <c r="S10" s="126"/>
      <c r="T10" s="126"/>
      <c r="U10" s="126"/>
      <c r="V10" s="126"/>
      <c r="W10" s="126"/>
      <c r="X10" s="127"/>
      <c r="Y10" s="119"/>
      <c r="AA10" s="120">
        <v>96.6</v>
      </c>
    </row>
    <row r="11" spans="1:25" s="5" customFormat="1" ht="7.5" customHeight="1">
      <c r="A11" s="349"/>
      <c r="B11" s="349"/>
      <c r="C11" s="349"/>
      <c r="D11" s="349"/>
      <c r="E11" s="349"/>
      <c r="F11" s="349"/>
      <c r="G11" s="349"/>
      <c r="H11" s="349"/>
      <c r="I11" s="349"/>
      <c r="J11" s="349"/>
      <c r="K11" s="349"/>
      <c r="L11" s="349"/>
      <c r="M11" s="350"/>
      <c r="N11" s="112"/>
      <c r="O11" s="112"/>
      <c r="P11" s="112"/>
      <c r="Q11" s="112"/>
      <c r="R11" s="112"/>
      <c r="S11" s="112"/>
      <c r="T11" s="112"/>
      <c r="U11" s="112"/>
      <c r="V11" s="112"/>
      <c r="W11" s="112"/>
      <c r="X11" s="61"/>
      <c r="Y11" s="8"/>
    </row>
    <row r="12" spans="1:27" ht="15">
      <c r="A12" s="348" t="s">
        <v>313</v>
      </c>
      <c r="B12" s="349"/>
      <c r="C12" s="349"/>
      <c r="D12" s="349"/>
      <c r="E12" s="349"/>
      <c r="F12" s="349"/>
      <c r="G12" s="349"/>
      <c r="H12" s="349"/>
      <c r="I12" s="349"/>
      <c r="J12" s="349"/>
      <c r="K12" s="349"/>
      <c r="L12" s="349"/>
      <c r="M12" s="350"/>
      <c r="X12" s="44"/>
      <c r="Y12" s="3"/>
      <c r="AA12">
        <v>101.4</v>
      </c>
    </row>
    <row r="13" spans="1:25" ht="17.25" customHeight="1">
      <c r="A13" s="349"/>
      <c r="B13" s="349"/>
      <c r="C13" s="349"/>
      <c r="D13" s="349"/>
      <c r="E13" s="349"/>
      <c r="F13" s="349"/>
      <c r="G13" s="349"/>
      <c r="H13" s="349"/>
      <c r="I13" s="349"/>
      <c r="J13" s="349"/>
      <c r="K13" s="349"/>
      <c r="L13" s="349"/>
      <c r="M13" s="350"/>
      <c r="X13" s="44"/>
      <c r="Y13" s="3"/>
    </row>
    <row r="14" spans="1:25" ht="7.5" customHeight="1" hidden="1">
      <c r="A14" s="349"/>
      <c r="B14" s="349"/>
      <c r="C14" s="349"/>
      <c r="D14" s="349"/>
      <c r="E14" s="349"/>
      <c r="F14" s="349"/>
      <c r="G14" s="349"/>
      <c r="H14" s="349"/>
      <c r="I14" s="349"/>
      <c r="J14" s="349"/>
      <c r="K14" s="349"/>
      <c r="L14" s="349"/>
      <c r="M14" s="350"/>
      <c r="X14" s="44"/>
      <c r="Y14" s="3"/>
    </row>
    <row r="15" spans="1:25" ht="12.75">
      <c r="A15" s="351" t="s">
        <v>487</v>
      </c>
      <c r="B15" s="352"/>
      <c r="C15" s="352"/>
      <c r="D15" s="352"/>
      <c r="E15" s="352"/>
      <c r="F15" s="352"/>
      <c r="G15" s="352"/>
      <c r="H15" s="352"/>
      <c r="I15" s="352"/>
      <c r="J15" s="353"/>
      <c r="K15" s="352"/>
      <c r="L15" s="352"/>
      <c r="M15" s="354"/>
      <c r="X15" s="44"/>
      <c r="Y15" s="3"/>
    </row>
    <row r="16" spans="1:25" ht="0.75" customHeight="1">
      <c r="A16" s="355"/>
      <c r="B16" s="356"/>
      <c r="C16" s="356"/>
      <c r="D16" s="356"/>
      <c r="E16" s="356"/>
      <c r="F16" s="356"/>
      <c r="G16" s="356"/>
      <c r="H16" s="356"/>
      <c r="I16" s="356"/>
      <c r="J16" s="357"/>
      <c r="K16" s="356"/>
      <c r="L16" s="356"/>
      <c r="M16" s="358"/>
      <c r="X16" s="44"/>
      <c r="Y16" s="3"/>
    </row>
    <row r="17" spans="1:25" ht="13.5" customHeight="1">
      <c r="A17" s="359"/>
      <c r="B17" s="356"/>
      <c r="C17" s="356"/>
      <c r="D17" s="356"/>
      <c r="E17" s="356"/>
      <c r="F17" s="356"/>
      <c r="G17" s="356"/>
      <c r="H17" s="356"/>
      <c r="I17" s="356"/>
      <c r="J17" s="356"/>
      <c r="K17" s="356"/>
      <c r="L17" s="356"/>
      <c r="M17" s="358"/>
      <c r="X17" s="44"/>
      <c r="Y17" s="3"/>
    </row>
    <row r="18" spans="1:25" ht="3" customHeight="1">
      <c r="A18" s="360"/>
      <c r="B18" s="102"/>
      <c r="C18" s="102"/>
      <c r="D18" s="102"/>
      <c r="E18" s="102"/>
      <c r="F18" s="102"/>
      <c r="G18" s="102"/>
      <c r="H18" s="102"/>
      <c r="I18" s="102"/>
      <c r="J18" s="102"/>
      <c r="K18" s="361"/>
      <c r="L18" s="361"/>
      <c r="M18" s="358"/>
      <c r="X18" s="44"/>
      <c r="Y18" s="3"/>
    </row>
    <row r="19" spans="1:25" ht="4.5" customHeight="1" hidden="1">
      <c r="A19" s="355"/>
      <c r="B19" s="362"/>
      <c r="C19" s="362"/>
      <c r="D19" s="362"/>
      <c r="E19" s="362"/>
      <c r="F19" s="362"/>
      <c r="G19" s="362"/>
      <c r="H19" s="362"/>
      <c r="I19" s="362"/>
      <c r="J19" s="362"/>
      <c r="K19" s="363"/>
      <c r="L19" s="363"/>
      <c r="M19" s="358"/>
      <c r="X19" s="44"/>
      <c r="Y19" s="3"/>
    </row>
    <row r="20" spans="1:25" ht="12.75">
      <c r="A20" s="355" t="s">
        <v>523</v>
      </c>
      <c r="B20" s="362"/>
      <c r="C20" s="362"/>
      <c r="D20" s="362"/>
      <c r="E20" s="362"/>
      <c r="F20" s="362"/>
      <c r="G20" s="362"/>
      <c r="H20" s="362"/>
      <c r="I20" s="362"/>
      <c r="J20" s="362"/>
      <c r="K20" s="363"/>
      <c r="L20" s="363"/>
      <c r="M20" s="358"/>
      <c r="X20" s="44"/>
      <c r="Y20" s="3"/>
    </row>
    <row r="21" spans="1:25" ht="6" customHeight="1">
      <c r="A21" s="359"/>
      <c r="B21" s="363"/>
      <c r="C21" s="363"/>
      <c r="D21" s="363"/>
      <c r="E21" s="363"/>
      <c r="F21" s="363"/>
      <c r="G21" s="363"/>
      <c r="H21" s="363"/>
      <c r="I21" s="363"/>
      <c r="J21" s="363"/>
      <c r="K21" s="363"/>
      <c r="L21" s="363"/>
      <c r="M21" s="358"/>
      <c r="X21" s="44">
        <v>1</v>
      </c>
      <c r="Y21" s="3"/>
    </row>
    <row r="22" spans="1:25" ht="48" customHeight="1">
      <c r="A22" s="48" t="s">
        <v>218</v>
      </c>
      <c r="B22" s="49" t="s">
        <v>295</v>
      </c>
      <c r="C22" s="49" t="s">
        <v>440</v>
      </c>
      <c r="D22" s="49" t="s">
        <v>224</v>
      </c>
      <c r="E22" s="49" t="s">
        <v>270</v>
      </c>
      <c r="F22" s="50" t="s">
        <v>261</v>
      </c>
      <c r="G22" s="49" t="s">
        <v>269</v>
      </c>
      <c r="H22" s="57"/>
      <c r="I22" s="58"/>
      <c r="J22" s="59"/>
      <c r="K22" s="49" t="s">
        <v>240</v>
      </c>
      <c r="L22" s="51" t="s">
        <v>219</v>
      </c>
      <c r="M22" s="109"/>
      <c r="X22" s="62">
        <v>2</v>
      </c>
      <c r="Y22" s="3"/>
    </row>
    <row r="23" spans="1:26" ht="13.5" customHeight="1">
      <c r="A23" s="104" t="s">
        <v>347</v>
      </c>
      <c r="B23" s="105"/>
      <c r="C23" s="105"/>
      <c r="D23" s="105"/>
      <c r="E23" s="105"/>
      <c r="F23" s="105"/>
      <c r="G23" s="105"/>
      <c r="H23" s="106"/>
      <c r="I23" s="106"/>
      <c r="J23" s="107"/>
      <c r="K23" s="108"/>
      <c r="L23" s="364">
        <f>SUM(L24:L25)</f>
        <v>0</v>
      </c>
      <c r="M23" s="358"/>
      <c r="T23" s="64"/>
      <c r="U23" s="64"/>
      <c r="V23" s="64"/>
      <c r="W23" s="64"/>
      <c r="X23" s="87" t="s">
        <v>256</v>
      </c>
      <c r="Y23" s="85">
        <f>ROW(X24)</f>
        <v>24</v>
      </c>
      <c r="Z23" s="86">
        <v>1.0349</v>
      </c>
    </row>
    <row r="24" spans="1:36" ht="12.75">
      <c r="A24" s="365"/>
      <c r="B24" s="366"/>
      <c r="C24" s="367"/>
      <c r="D24" s="366"/>
      <c r="E24" s="366"/>
      <c r="F24" s="368">
        <f>IF(D24&lt;&gt;"",(D24*0.65),"")</f>
      </c>
      <c r="G24" s="369">
        <f>IF(D24&lt;&gt;"",E24/D24,"")</f>
      </c>
      <c r="H24" s="370"/>
      <c r="I24" s="370"/>
      <c r="J24" s="371"/>
      <c r="K24" s="372"/>
      <c r="L24" s="373">
        <f>IF(B24&lt;&gt;"",(B24*(1+C24)/(MAX(E24:F24)*4.34821))*K24,"")</f>
      </c>
      <c r="M24" s="358"/>
      <c r="T24" s="65">
        <f>B24+C24+D24+E24+H24+I24+K24</f>
        <v>0</v>
      </c>
      <c r="U24" s="65">
        <f>IF(ISERROR(T24),1,0)</f>
        <v>0</v>
      </c>
      <c r="V24" s="65">
        <f>IF(C24&gt;Z$23,ROW(),0)</f>
        <v>0</v>
      </c>
      <c r="W24" s="133">
        <f>Z$23</f>
        <v>1.0349</v>
      </c>
      <c r="X24" s="44">
        <v>1</v>
      </c>
      <c r="Y24" s="3"/>
      <c r="AH24" s="131"/>
      <c r="AI24" s="131"/>
      <c r="AJ24" s="131"/>
    </row>
    <row r="25" spans="1:25" s="13" customFormat="1" ht="10.5" customHeight="1" hidden="1" thickBot="1">
      <c r="A25" s="374"/>
      <c r="B25" s="361"/>
      <c r="C25" s="375">
        <v>0.9886</v>
      </c>
      <c r="D25" s="361"/>
      <c r="E25" s="361"/>
      <c r="F25" s="376">
        <f>IF(D25&lt;&gt;"",(D25*0.65),"")</f>
      </c>
      <c r="G25" s="377">
        <f>IF(D25&lt;&gt;"",E25/D25,"")</f>
      </c>
      <c r="H25" s="378"/>
      <c r="I25" s="378"/>
      <c r="J25" s="361"/>
      <c r="K25" s="361"/>
      <c r="L25" s="379">
        <f>IF(B25&lt;&gt;"",(B25*(1+C25)/(MAX(E25:F25)*4.348))*K25,"")</f>
      </c>
      <c r="M25" s="358"/>
      <c r="N25" s="60"/>
      <c r="O25" s="60"/>
      <c r="P25" s="60"/>
      <c r="Q25" s="60"/>
      <c r="R25" s="60"/>
      <c r="S25" s="60"/>
      <c r="T25" s="60"/>
      <c r="U25" s="60"/>
      <c r="V25" s="60"/>
      <c r="W25" s="60"/>
      <c r="X25" s="63">
        <v>999</v>
      </c>
      <c r="Y25" s="10"/>
    </row>
    <row r="26" spans="1:25" s="13" customFormat="1" ht="10.5" customHeight="1">
      <c r="A26" s="374"/>
      <c r="B26" s="602"/>
      <c r="C26" s="603"/>
      <c r="D26" s="602"/>
      <c r="E26" s="602"/>
      <c r="F26" s="604"/>
      <c r="G26" s="370"/>
      <c r="H26" s="370"/>
      <c r="I26" s="370"/>
      <c r="J26" s="602"/>
      <c r="K26" s="602"/>
      <c r="L26" s="605"/>
      <c r="M26" s="358"/>
      <c r="N26" s="60"/>
      <c r="O26" s="60"/>
      <c r="P26" s="60"/>
      <c r="Q26" s="60"/>
      <c r="R26" s="60"/>
      <c r="S26" s="60"/>
      <c r="T26" s="60"/>
      <c r="U26" s="60"/>
      <c r="V26" s="60"/>
      <c r="W26" s="60"/>
      <c r="X26" s="63"/>
      <c r="Y26" s="10"/>
    </row>
    <row r="27" spans="1:25" ht="20.25" customHeight="1">
      <c r="A27" s="390" t="s">
        <v>524</v>
      </c>
      <c r="B27" s="362"/>
      <c r="C27" s="362"/>
      <c r="D27" s="362"/>
      <c r="E27" s="362"/>
      <c r="F27" s="362"/>
      <c r="G27" s="362"/>
      <c r="H27" s="362"/>
      <c r="I27" s="362"/>
      <c r="J27" s="362"/>
      <c r="K27" s="362"/>
      <c r="L27" s="362"/>
      <c r="M27" s="358"/>
      <c r="X27" s="44"/>
      <c r="Y27" s="3"/>
    </row>
    <row r="28" spans="1:25" ht="38.25" customHeight="1">
      <c r="A28" s="52"/>
      <c r="B28" s="53"/>
      <c r="C28" s="53"/>
      <c r="D28" s="53"/>
      <c r="E28" s="53"/>
      <c r="F28" s="53"/>
      <c r="G28" s="53"/>
      <c r="H28" s="53"/>
      <c r="I28" s="54"/>
      <c r="J28" s="49" t="s">
        <v>296</v>
      </c>
      <c r="K28" s="49" t="s">
        <v>240</v>
      </c>
      <c r="L28" s="51" t="s">
        <v>219</v>
      </c>
      <c r="M28" s="358"/>
      <c r="X28" s="44"/>
      <c r="Y28" s="3"/>
    </row>
    <row r="29" spans="1:25" ht="12.75">
      <c r="A29" s="104" t="s">
        <v>347</v>
      </c>
      <c r="B29" s="100"/>
      <c r="C29" s="100"/>
      <c r="D29" s="100"/>
      <c r="E29" s="100"/>
      <c r="F29" s="100"/>
      <c r="G29" s="100"/>
      <c r="H29" s="100"/>
      <c r="I29" s="100"/>
      <c r="J29" s="100"/>
      <c r="K29" s="100"/>
      <c r="L29" s="111">
        <f>SUM(L30:L31)</f>
        <v>0</v>
      </c>
      <c r="M29" s="358"/>
      <c r="X29" s="44" t="s">
        <v>264</v>
      </c>
      <c r="Y29" s="3">
        <f>ROW(X30)</f>
        <v>30</v>
      </c>
    </row>
    <row r="30" spans="1:25" ht="13.5" customHeight="1">
      <c r="A30" s="737"/>
      <c r="B30" s="738"/>
      <c r="C30" s="738"/>
      <c r="D30" s="738"/>
      <c r="E30" s="738"/>
      <c r="F30" s="738"/>
      <c r="G30" s="738"/>
      <c r="H30" s="624"/>
      <c r="I30" s="625"/>
      <c r="J30" s="372"/>
      <c r="K30" s="392"/>
      <c r="L30" s="393">
        <f>J30*K30</f>
        <v>0</v>
      </c>
      <c r="M30" s="358"/>
      <c r="X30" s="44">
        <v>1</v>
      </c>
      <c r="Y30" s="3"/>
    </row>
    <row r="31" spans="1:25" ht="10.5" customHeight="1" hidden="1" thickBot="1">
      <c r="A31" s="383"/>
      <c r="B31" s="102"/>
      <c r="C31" s="102"/>
      <c r="D31" s="102"/>
      <c r="E31" s="102"/>
      <c r="F31" s="102"/>
      <c r="G31" s="102"/>
      <c r="H31" s="102"/>
      <c r="I31" s="102"/>
      <c r="J31" s="102"/>
      <c r="K31" s="102"/>
      <c r="L31" s="394">
        <f>J31*K31</f>
        <v>0</v>
      </c>
      <c r="M31" s="358"/>
      <c r="X31" s="44">
        <v>999</v>
      </c>
      <c r="Y31" s="3"/>
    </row>
    <row r="32" spans="1:25" ht="10.5" customHeight="1">
      <c r="A32" s="383"/>
      <c r="B32" s="102"/>
      <c r="C32" s="102"/>
      <c r="D32" s="102"/>
      <c r="E32" s="102"/>
      <c r="F32" s="102"/>
      <c r="G32" s="102"/>
      <c r="H32" s="102"/>
      <c r="I32" s="102"/>
      <c r="J32" s="102"/>
      <c r="K32" s="102"/>
      <c r="L32" s="381"/>
      <c r="M32" s="358"/>
      <c r="X32" s="44"/>
      <c r="Y32" s="3"/>
    </row>
    <row r="33" spans="1:25" ht="12.75">
      <c r="A33" s="383"/>
      <c r="B33" s="102"/>
      <c r="C33" s="102"/>
      <c r="D33" s="422"/>
      <c r="E33" s="423"/>
      <c r="F33" s="423"/>
      <c r="G33" s="423"/>
      <c r="H33" s="423"/>
      <c r="I33" s="423"/>
      <c r="J33" s="424" t="s">
        <v>488</v>
      </c>
      <c r="K33" s="420">
        <f>ROUND(SUM(K24:K25)+SUM(K30:K31),2)</f>
        <v>0</v>
      </c>
      <c r="L33" s="600">
        <f>ROUND(L23+L29,2)</f>
        <v>0</v>
      </c>
      <c r="M33" s="358"/>
      <c r="X33" s="44"/>
      <c r="Y33" s="3"/>
    </row>
    <row r="34" spans="1:25" ht="12.75">
      <c r="A34" s="383"/>
      <c r="B34" s="102"/>
      <c r="C34" s="102"/>
      <c r="D34" s="422"/>
      <c r="E34" s="423"/>
      <c r="F34" s="423"/>
      <c r="G34" s="423"/>
      <c r="H34" s="423"/>
      <c r="I34" s="423"/>
      <c r="J34" s="424" t="s">
        <v>490</v>
      </c>
      <c r="K34" s="726">
        <f>IF(ISERROR(L33/K33),"",L33/K33)</f>
      </c>
      <c r="L34" s="727"/>
      <c r="M34" s="358"/>
      <c r="X34" s="44"/>
      <c r="Y34" s="3"/>
    </row>
    <row r="35" spans="1:25" ht="11.25" customHeight="1">
      <c r="A35" s="418"/>
      <c r="B35" s="413"/>
      <c r="C35" s="413"/>
      <c r="D35" s="413"/>
      <c r="E35" s="413"/>
      <c r="F35" s="413"/>
      <c r="G35" s="413"/>
      <c r="H35" s="413"/>
      <c r="I35" s="413"/>
      <c r="J35" s="413"/>
      <c r="K35" s="413"/>
      <c r="L35" s="413"/>
      <c r="M35" s="391"/>
      <c r="X35" s="44"/>
      <c r="Y35" s="3"/>
    </row>
    <row r="36" spans="1:25" ht="19.5" customHeight="1">
      <c r="A36" s="349"/>
      <c r="B36" s="386"/>
      <c r="C36" s="386"/>
      <c r="D36" s="386"/>
      <c r="E36" s="386"/>
      <c r="F36" s="386"/>
      <c r="G36" s="386"/>
      <c r="H36" s="386"/>
      <c r="I36" s="386"/>
      <c r="J36" s="386"/>
      <c r="K36" s="386"/>
      <c r="L36" s="386"/>
      <c r="M36" s="350"/>
      <c r="X36" s="44"/>
      <c r="Y36" s="3"/>
    </row>
    <row r="37" spans="1:25" ht="13.5" customHeight="1">
      <c r="A37" s="351" t="s">
        <v>525</v>
      </c>
      <c r="B37" s="387"/>
      <c r="C37" s="387"/>
      <c r="D37" s="387"/>
      <c r="E37" s="387"/>
      <c r="F37" s="387"/>
      <c r="G37" s="388"/>
      <c r="H37" s="388"/>
      <c r="I37" s="388"/>
      <c r="J37" s="389"/>
      <c r="K37" s="388"/>
      <c r="L37" s="388"/>
      <c r="M37" s="354"/>
      <c r="X37" s="44"/>
      <c r="Y37" s="3"/>
    </row>
    <row r="38" spans="1:25" ht="24.75" customHeight="1">
      <c r="A38" s="355" t="s">
        <v>523</v>
      </c>
      <c r="B38" s="362"/>
      <c r="C38" s="362"/>
      <c r="D38" s="362"/>
      <c r="E38" s="362"/>
      <c r="F38" s="362"/>
      <c r="G38" s="362"/>
      <c r="H38" s="362"/>
      <c r="I38" s="362"/>
      <c r="J38" s="362"/>
      <c r="K38" s="363"/>
      <c r="L38" s="363"/>
      <c r="M38" s="358"/>
      <c r="X38" s="44"/>
      <c r="Y38" s="3"/>
    </row>
    <row r="39" spans="1:25" ht="6" customHeight="1">
      <c r="A39" s="359"/>
      <c r="B39" s="363"/>
      <c r="C39" s="363"/>
      <c r="D39" s="363"/>
      <c r="E39" s="363"/>
      <c r="F39" s="363"/>
      <c r="G39" s="363"/>
      <c r="H39" s="363"/>
      <c r="I39" s="363"/>
      <c r="J39" s="363"/>
      <c r="K39" s="363"/>
      <c r="L39" s="363"/>
      <c r="M39" s="358"/>
      <c r="X39" s="44"/>
      <c r="Y39" s="3"/>
    </row>
    <row r="40" spans="1:25" ht="48" customHeight="1">
      <c r="A40" s="48" t="s">
        <v>218</v>
      </c>
      <c r="B40" s="49" t="s">
        <v>295</v>
      </c>
      <c r="C40" s="49" t="s">
        <v>440</v>
      </c>
      <c r="D40" s="49" t="s">
        <v>224</v>
      </c>
      <c r="E40" s="49" t="s">
        <v>441</v>
      </c>
      <c r="F40" s="50" t="s">
        <v>260</v>
      </c>
      <c r="G40" s="49" t="s">
        <v>259</v>
      </c>
      <c r="H40" s="57"/>
      <c r="I40" s="58"/>
      <c r="J40" s="59"/>
      <c r="K40" s="49" t="s">
        <v>240</v>
      </c>
      <c r="L40" s="51" t="s">
        <v>219</v>
      </c>
      <c r="M40" s="109"/>
      <c r="X40" s="62"/>
      <c r="Y40" s="3"/>
    </row>
    <row r="41" spans="1:26" ht="14.25" customHeight="1" thickBot="1">
      <c r="A41" s="104" t="s">
        <v>347</v>
      </c>
      <c r="B41" s="100"/>
      <c r="C41" s="100"/>
      <c r="D41" s="100"/>
      <c r="E41" s="100"/>
      <c r="F41" s="110"/>
      <c r="G41" s="100"/>
      <c r="H41" s="101"/>
      <c r="I41" s="101"/>
      <c r="J41" s="102"/>
      <c r="K41" s="103"/>
      <c r="L41" s="111">
        <f>SUM(L42:L43)</f>
        <v>0</v>
      </c>
      <c r="M41" s="358"/>
      <c r="T41" s="64"/>
      <c r="U41" s="64"/>
      <c r="V41" s="64"/>
      <c r="W41" s="64"/>
      <c r="X41" s="87" t="s">
        <v>257</v>
      </c>
      <c r="Y41" s="85">
        <f>ROW(X42)</f>
        <v>42</v>
      </c>
      <c r="Z41" s="86">
        <v>1.0349</v>
      </c>
    </row>
    <row r="42" spans="1:25" ht="13.5" thickBot="1">
      <c r="A42" s="365"/>
      <c r="B42" s="366"/>
      <c r="C42" s="367"/>
      <c r="D42" s="366"/>
      <c r="E42" s="366"/>
      <c r="F42" s="380">
        <f>IF(D42&lt;&gt;"",(D42*0.65),"")</f>
      </c>
      <c r="G42" s="369">
        <f>IF(D42&lt;&gt;"",E42/D42,"")</f>
      </c>
      <c r="H42" s="370"/>
      <c r="I42" s="370"/>
      <c r="J42" s="381"/>
      <c r="K42" s="372"/>
      <c r="L42" s="382">
        <f>IF(B42&lt;&gt;"",(B42*(1+C42)/(MAX(E42:F42)*4.34821))*K42,"")</f>
      </c>
      <c r="M42" s="358"/>
      <c r="T42" s="65">
        <f>B42+C42+D42+E42+H42+I42+K42</f>
        <v>0</v>
      </c>
      <c r="U42" s="65">
        <f>IF(ISERROR(T42),1,0)</f>
        <v>0</v>
      </c>
      <c r="V42" s="65">
        <f>IF(C42&gt;Z$41,ROW(),0)</f>
        <v>0</v>
      </c>
      <c r="W42" s="133">
        <f>Z$41</f>
        <v>1.0349</v>
      </c>
      <c r="X42" s="44">
        <v>1</v>
      </c>
      <c r="Y42" s="3"/>
    </row>
    <row r="43" spans="1:25" ht="7.5" customHeight="1" hidden="1" thickBot="1">
      <c r="A43" s="383"/>
      <c r="B43" s="102"/>
      <c r="C43" s="102"/>
      <c r="D43" s="102"/>
      <c r="E43" s="102"/>
      <c r="F43" s="384">
        <f>IF(D43&lt;&gt;"",(D43*0.65),"")</f>
      </c>
      <c r="G43" s="102"/>
      <c r="H43" s="102"/>
      <c r="I43" s="102"/>
      <c r="J43" s="102"/>
      <c r="K43" s="102"/>
      <c r="L43" s="385">
        <f>IF(B43&lt;&gt;"",(B43*(1+C43)/(MAX(E43:F43)*4.348))*K43,"")</f>
      </c>
      <c r="M43" s="358"/>
      <c r="X43" s="44">
        <v>999</v>
      </c>
      <c r="Y43" s="3"/>
    </row>
    <row r="44" spans="1:25" ht="7.5" customHeight="1">
      <c r="A44" s="414"/>
      <c r="B44" s="415"/>
      <c r="C44" s="415"/>
      <c r="D44" s="415"/>
      <c r="E44" s="415"/>
      <c r="F44" s="416"/>
      <c r="G44" s="417"/>
      <c r="H44" s="102"/>
      <c r="I44" s="102"/>
      <c r="J44" s="102"/>
      <c r="K44" s="415"/>
      <c r="L44" s="102"/>
      <c r="M44" s="358"/>
      <c r="X44" s="44"/>
      <c r="Y44" s="3"/>
    </row>
    <row r="45" spans="1:25" ht="19.5" customHeight="1">
      <c r="A45" s="390" t="s">
        <v>524</v>
      </c>
      <c r="B45" s="362"/>
      <c r="C45" s="362"/>
      <c r="D45" s="362"/>
      <c r="E45" s="362"/>
      <c r="F45" s="363"/>
      <c r="G45" s="363"/>
      <c r="H45" s="363"/>
      <c r="I45" s="363"/>
      <c r="J45" s="363"/>
      <c r="K45" s="363"/>
      <c r="L45" s="363"/>
      <c r="M45" s="358"/>
      <c r="X45" s="44"/>
      <c r="Y45" s="3"/>
    </row>
    <row r="46" spans="1:25" ht="39" customHeight="1">
      <c r="A46" s="52"/>
      <c r="B46" s="53"/>
      <c r="C46" s="53"/>
      <c r="D46" s="53"/>
      <c r="E46" s="53"/>
      <c r="F46" s="53"/>
      <c r="G46" s="53"/>
      <c r="H46" s="53"/>
      <c r="I46" s="54"/>
      <c r="J46" s="49" t="s">
        <v>296</v>
      </c>
      <c r="K46" s="49" t="s">
        <v>240</v>
      </c>
      <c r="L46" s="51" t="s">
        <v>219</v>
      </c>
      <c r="M46" s="358"/>
      <c r="X46" s="44"/>
      <c r="Y46" s="3"/>
    </row>
    <row r="47" spans="1:25" ht="13.5" customHeight="1">
      <c r="A47" s="104" t="s">
        <v>347</v>
      </c>
      <c r="B47" s="100"/>
      <c r="C47" s="100"/>
      <c r="D47" s="100"/>
      <c r="E47" s="100"/>
      <c r="F47" s="100"/>
      <c r="G47" s="100"/>
      <c r="H47" s="100"/>
      <c r="I47" s="100"/>
      <c r="J47" s="100"/>
      <c r="K47" s="100"/>
      <c r="L47" s="111">
        <f>SUM(L48:L49)</f>
        <v>0</v>
      </c>
      <c r="M47" s="358"/>
      <c r="X47" s="44" t="s">
        <v>267</v>
      </c>
      <c r="Y47" s="3">
        <f>ROW(X48)</f>
        <v>48</v>
      </c>
    </row>
    <row r="48" spans="1:25" ht="12.75" customHeight="1">
      <c r="A48" s="728"/>
      <c r="B48" s="729"/>
      <c r="C48" s="729"/>
      <c r="D48" s="729"/>
      <c r="E48" s="729"/>
      <c r="F48" s="729"/>
      <c r="G48" s="729"/>
      <c r="H48" s="730"/>
      <c r="I48" s="730"/>
      <c r="J48" s="372"/>
      <c r="K48" s="392"/>
      <c r="L48" s="395">
        <f>J48*K48</f>
        <v>0</v>
      </c>
      <c r="M48" s="358"/>
      <c r="X48" s="44">
        <v>1</v>
      </c>
      <c r="Y48" s="3"/>
    </row>
    <row r="49" spans="1:25" ht="11.25" customHeight="1" hidden="1">
      <c r="A49" s="396"/>
      <c r="B49" s="363"/>
      <c r="C49" s="363"/>
      <c r="D49" s="363"/>
      <c r="E49" s="363"/>
      <c r="F49" s="363"/>
      <c r="G49" s="363"/>
      <c r="H49" s="363"/>
      <c r="I49" s="363"/>
      <c r="J49" s="363"/>
      <c r="K49" s="363"/>
      <c r="L49" s="394">
        <f>J49*K49</f>
        <v>0</v>
      </c>
      <c r="M49" s="358"/>
      <c r="X49" s="44">
        <v>999</v>
      </c>
      <c r="Y49" s="3"/>
    </row>
    <row r="50" spans="1:25" ht="7.5" customHeight="1">
      <c r="A50" s="397"/>
      <c r="B50" s="398"/>
      <c r="C50" s="398"/>
      <c r="D50" s="398"/>
      <c r="E50" s="398"/>
      <c r="F50" s="398"/>
      <c r="G50" s="398"/>
      <c r="H50" s="398"/>
      <c r="I50" s="398"/>
      <c r="J50" s="399"/>
      <c r="K50" s="399"/>
      <c r="L50" s="400"/>
      <c r="M50" s="391"/>
      <c r="X50" s="44"/>
      <c r="Y50" s="3"/>
    </row>
    <row r="51" spans="1:25" ht="15" customHeight="1">
      <c r="A51" s="401"/>
      <c r="B51" s="356"/>
      <c r="C51" s="356"/>
      <c r="D51" s="356"/>
      <c r="E51" s="356"/>
      <c r="F51" s="356"/>
      <c r="G51" s="356"/>
      <c r="H51" s="356"/>
      <c r="I51" s="356"/>
      <c r="J51" s="363"/>
      <c r="K51" s="363"/>
      <c r="L51" s="386"/>
      <c r="M51" s="350"/>
      <c r="X51" s="44"/>
      <c r="Y51" s="3"/>
    </row>
    <row r="52" spans="1:25" ht="15.75" customHeight="1">
      <c r="A52" s="401"/>
      <c r="B52" s="356"/>
      <c r="C52" s="356"/>
      <c r="D52" s="356"/>
      <c r="E52" s="356"/>
      <c r="F52" s="356"/>
      <c r="G52" s="356"/>
      <c r="H52" s="356"/>
      <c r="I52" s="356"/>
      <c r="J52" s="363"/>
      <c r="K52" s="363"/>
      <c r="L52" s="386"/>
      <c r="M52" s="350"/>
      <c r="X52" s="44"/>
      <c r="Y52" s="3"/>
    </row>
    <row r="53" spans="1:25" ht="0.75" customHeight="1" thickBot="1">
      <c r="A53" s="402"/>
      <c r="B53" s="403"/>
      <c r="C53" s="403"/>
      <c r="D53" s="403"/>
      <c r="E53" s="403"/>
      <c r="F53" s="403"/>
      <c r="G53" s="403"/>
      <c r="H53" s="403"/>
      <c r="I53" s="403"/>
      <c r="J53" s="404"/>
      <c r="K53" s="404"/>
      <c r="L53" s="404"/>
      <c r="M53" s="350"/>
      <c r="X53" s="44"/>
      <c r="Y53" s="3"/>
    </row>
    <row r="54" spans="1:25" ht="12.75" customHeight="1" thickBot="1">
      <c r="A54" s="405"/>
      <c r="B54" s="406"/>
      <c r="C54" s="406"/>
      <c r="D54" s="407"/>
      <c r="E54" s="408"/>
      <c r="F54" s="136"/>
      <c r="G54" s="136"/>
      <c r="H54" s="136"/>
      <c r="I54" s="136"/>
      <c r="J54" s="150" t="s">
        <v>353</v>
      </c>
      <c r="K54" s="733">
        <f>K55+K56</f>
        <v>0</v>
      </c>
      <c r="L54" s="742"/>
      <c r="M54" s="743"/>
      <c r="X54" s="44"/>
      <c r="Y54" s="3"/>
    </row>
    <row r="55" spans="1:25" ht="12.75" customHeight="1">
      <c r="A55" s="137"/>
      <c r="B55" s="138"/>
      <c r="C55" s="138"/>
      <c r="D55" s="139"/>
      <c r="E55" s="134"/>
      <c r="F55" s="135"/>
      <c r="G55" s="135"/>
      <c r="H55" s="135"/>
      <c r="I55" s="135"/>
      <c r="J55" s="140" t="s">
        <v>489</v>
      </c>
      <c r="K55" s="723">
        <f>L33</f>
        <v>0</v>
      </c>
      <c r="L55" s="724"/>
      <c r="M55" s="725"/>
      <c r="X55" s="44"/>
      <c r="Y55" s="3"/>
    </row>
    <row r="56" spans="1:25" ht="12.75" customHeight="1">
      <c r="A56" s="137"/>
      <c r="B56" s="138"/>
      <c r="C56" s="138"/>
      <c r="D56" s="139"/>
      <c r="E56" s="134"/>
      <c r="F56" s="135"/>
      <c r="G56" s="136"/>
      <c r="H56" s="136"/>
      <c r="I56" s="136"/>
      <c r="J56" s="140" t="s">
        <v>538</v>
      </c>
      <c r="K56" s="735">
        <f>ROUND(L41+L47,2)</f>
        <v>0</v>
      </c>
      <c r="L56" s="741"/>
      <c r="M56" s="736"/>
      <c r="X56" s="44"/>
      <c r="Y56" s="3"/>
    </row>
    <row r="57" spans="1:25" ht="12.75" customHeight="1" thickBot="1">
      <c r="A57" s="138"/>
      <c r="B57" s="138"/>
      <c r="C57" s="138"/>
      <c r="D57" s="138"/>
      <c r="E57" s="138"/>
      <c r="F57" s="138"/>
      <c r="G57" s="406"/>
      <c r="H57" s="406"/>
      <c r="I57" s="406"/>
      <c r="J57" s="409"/>
      <c r="K57" s="410"/>
      <c r="L57" s="411"/>
      <c r="M57" s="350"/>
      <c r="X57" s="44"/>
      <c r="Y57" s="3"/>
    </row>
    <row r="58" spans="1:25" ht="12.75" customHeight="1" thickBot="1">
      <c r="A58" s="145"/>
      <c r="B58" s="146"/>
      <c r="C58" s="146"/>
      <c r="D58" s="147"/>
      <c r="E58" s="141"/>
      <c r="F58" s="142"/>
      <c r="G58" s="142"/>
      <c r="H58" s="142"/>
      <c r="I58" s="142"/>
      <c r="J58" s="143"/>
      <c r="K58" s="150" t="s">
        <v>354</v>
      </c>
      <c r="L58" s="733">
        <f>L59+L60</f>
        <v>0</v>
      </c>
      <c r="M58" s="734"/>
      <c r="X58" s="44"/>
      <c r="Y58" s="3"/>
    </row>
    <row r="59" spans="1:25" ht="12.75" customHeight="1">
      <c r="A59" s="146"/>
      <c r="B59" s="148"/>
      <c r="C59" s="148"/>
      <c r="D59" s="149"/>
      <c r="E59" s="144"/>
      <c r="F59" s="113"/>
      <c r="G59" s="113"/>
      <c r="H59" s="113"/>
      <c r="I59" s="113"/>
      <c r="J59" s="143"/>
      <c r="K59" s="140" t="s">
        <v>491</v>
      </c>
      <c r="L59" s="723">
        <f>K33</f>
        <v>0</v>
      </c>
      <c r="M59" s="725"/>
      <c r="X59" s="44"/>
      <c r="Y59" s="3"/>
    </row>
    <row r="60" spans="1:25" ht="12.75" customHeight="1">
      <c r="A60" s="146"/>
      <c r="B60" s="146"/>
      <c r="C60" s="146"/>
      <c r="D60" s="147"/>
      <c r="E60" s="141"/>
      <c r="F60" s="142"/>
      <c r="G60" s="142"/>
      <c r="H60" s="142"/>
      <c r="I60" s="142"/>
      <c r="J60" s="143"/>
      <c r="K60" s="140" t="s">
        <v>539</v>
      </c>
      <c r="L60" s="735">
        <f>ROUND(SUM(K42:K43)+SUM(K48:K49),2)</f>
        <v>0</v>
      </c>
      <c r="M60" s="736"/>
      <c r="X60" s="44"/>
      <c r="Y60" s="3"/>
    </row>
    <row r="61" spans="1:25" ht="12.75">
      <c r="A61" s="349"/>
      <c r="B61" s="349"/>
      <c r="C61" s="349"/>
      <c r="D61" s="349"/>
      <c r="E61" s="349"/>
      <c r="F61" s="349"/>
      <c r="G61" s="349"/>
      <c r="H61" s="349"/>
      <c r="I61" s="349"/>
      <c r="J61" s="349"/>
      <c r="K61" s="349"/>
      <c r="L61" s="349"/>
      <c r="M61" s="350"/>
      <c r="X61" s="44"/>
      <c r="Y61" s="3"/>
    </row>
    <row r="62" spans="1:25" ht="11.25" customHeight="1">
      <c r="A62" s="16"/>
      <c r="B62" s="16"/>
      <c r="C62" s="16"/>
      <c r="D62" s="16"/>
      <c r="E62" s="16"/>
      <c r="F62" s="16"/>
      <c r="G62" s="16"/>
      <c r="H62" s="16"/>
      <c r="I62" s="16"/>
      <c r="J62" s="16"/>
      <c r="K62" s="16"/>
      <c r="L62" s="16"/>
      <c r="M62" s="112"/>
      <c r="X62" s="44"/>
      <c r="Y62" s="3"/>
    </row>
    <row r="63" spans="1:25" ht="11.25" customHeight="1">
      <c r="A63" s="425" t="s">
        <v>345</v>
      </c>
      <c r="B63" s="16"/>
      <c r="C63" s="16"/>
      <c r="D63" s="16"/>
      <c r="E63" s="16"/>
      <c r="F63" s="16"/>
      <c r="G63" s="16"/>
      <c r="H63" s="16"/>
      <c r="I63" s="16"/>
      <c r="J63" s="16"/>
      <c r="K63" s="16"/>
      <c r="L63" s="16"/>
      <c r="M63" s="112"/>
      <c r="X63" s="44"/>
      <c r="Y63" s="3"/>
    </row>
    <row r="64" spans="1:25" ht="12.75">
      <c r="A64" s="426" t="s">
        <v>348</v>
      </c>
      <c r="B64" s="233"/>
      <c r="C64" s="233"/>
      <c r="D64" s="233"/>
      <c r="E64" s="233"/>
      <c r="F64" s="233"/>
      <c r="G64" s="233"/>
      <c r="H64" s="233"/>
      <c r="I64" s="233"/>
      <c r="J64" s="233"/>
      <c r="K64" s="233"/>
      <c r="L64" s="233"/>
      <c r="M64" s="112"/>
      <c r="X64" s="44"/>
      <c r="Y64" s="3"/>
    </row>
    <row r="65" spans="1:13" ht="12" customHeight="1">
      <c r="A65" s="731" t="s">
        <v>349</v>
      </c>
      <c r="B65" s="732"/>
      <c r="C65" s="732"/>
      <c r="D65" s="732"/>
      <c r="E65" s="732"/>
      <c r="F65" s="732"/>
      <c r="G65" s="732"/>
      <c r="H65" s="732"/>
      <c r="I65" s="732"/>
      <c r="J65" s="732"/>
      <c r="K65" s="732"/>
      <c r="L65" s="732"/>
      <c r="M65" s="112"/>
    </row>
    <row r="66" spans="1:13" ht="12" customHeight="1">
      <c r="A66" s="731" t="s">
        <v>346</v>
      </c>
      <c r="B66" s="732"/>
      <c r="C66" s="732"/>
      <c r="D66" s="732"/>
      <c r="E66" s="732"/>
      <c r="F66" s="732"/>
      <c r="G66" s="732"/>
      <c r="H66" s="732"/>
      <c r="I66" s="732"/>
      <c r="J66" s="732"/>
      <c r="K66" s="732"/>
      <c r="L66" s="732"/>
      <c r="M66" s="112"/>
    </row>
    <row r="67" spans="1:13" ht="12" customHeight="1">
      <c r="A67" s="233" t="s">
        <v>376</v>
      </c>
      <c r="B67" s="233"/>
      <c r="C67" s="233"/>
      <c r="D67" s="233"/>
      <c r="E67" s="233"/>
      <c r="F67" s="40"/>
      <c r="G67" s="40"/>
      <c r="H67" s="40"/>
      <c r="I67" s="40"/>
      <c r="J67" s="40"/>
      <c r="K67" s="40"/>
      <c r="L67" s="40"/>
      <c r="M67" s="112"/>
    </row>
    <row r="68" spans="1:13" ht="12" customHeight="1">
      <c r="A68" s="427"/>
      <c r="B68" s="427"/>
      <c r="C68" s="427"/>
      <c r="D68" s="427"/>
      <c r="E68" s="427"/>
      <c r="F68" s="428"/>
      <c r="G68" s="428"/>
      <c r="H68" s="428"/>
      <c r="I68" s="428"/>
      <c r="J68" s="428"/>
      <c r="K68" s="428"/>
      <c r="L68" s="428"/>
      <c r="M68" s="112"/>
    </row>
    <row r="69" spans="1:13" ht="12" customHeight="1">
      <c r="A69" s="427"/>
      <c r="B69" s="427"/>
      <c r="C69" s="427"/>
      <c r="D69" s="427"/>
      <c r="E69" s="427"/>
      <c r="F69" s="428"/>
      <c r="G69" s="428"/>
      <c r="H69" s="428"/>
      <c r="I69" s="428"/>
      <c r="J69" s="428"/>
      <c r="K69" s="428"/>
      <c r="L69" s="428"/>
      <c r="M69" s="112"/>
    </row>
    <row r="70" spans="1:12" ht="12" customHeight="1">
      <c r="A70" s="36"/>
      <c r="B70" s="36"/>
      <c r="C70" s="36"/>
      <c r="D70" s="36"/>
      <c r="E70" s="36"/>
      <c r="F70" s="30"/>
      <c r="G70" s="30"/>
      <c r="H70" s="30"/>
      <c r="I70" s="30"/>
      <c r="J70" s="30"/>
      <c r="K70" s="30"/>
      <c r="L70" s="30"/>
    </row>
    <row r="71" spans="1:12" ht="12" customHeight="1">
      <c r="A71" s="36"/>
      <c r="B71" s="36"/>
      <c r="C71" s="36"/>
      <c r="D71" s="36"/>
      <c r="E71" s="36"/>
      <c r="F71" s="30"/>
      <c r="G71" s="30"/>
      <c r="H71" s="30"/>
      <c r="I71" s="30"/>
      <c r="J71" s="30"/>
      <c r="K71" s="30"/>
      <c r="L71" s="30"/>
    </row>
    <row r="72" spans="1:12" ht="12" customHeight="1">
      <c r="A72" s="36"/>
      <c r="B72" s="36"/>
      <c r="C72" s="36"/>
      <c r="D72" s="36"/>
      <c r="E72" s="36"/>
      <c r="F72" s="30"/>
      <c r="G72" s="30"/>
      <c r="H72" s="30"/>
      <c r="I72" s="30"/>
      <c r="J72" s="30"/>
      <c r="K72" s="30"/>
      <c r="L72" s="30"/>
    </row>
    <row r="73" spans="1:12" ht="12" customHeight="1">
      <c r="A73" s="36"/>
      <c r="B73" s="36"/>
      <c r="C73" s="36"/>
      <c r="D73" s="36"/>
      <c r="E73" s="36"/>
      <c r="F73" s="30"/>
      <c r="G73" s="30"/>
      <c r="H73" s="30"/>
      <c r="I73" s="30"/>
      <c r="J73" s="30"/>
      <c r="K73" s="30"/>
      <c r="L73" s="30"/>
    </row>
    <row r="74" spans="1:12" ht="12" customHeight="1">
      <c r="A74" s="36"/>
      <c r="B74" s="36"/>
      <c r="C74" s="36"/>
      <c r="D74" s="36"/>
      <c r="E74" s="36"/>
      <c r="F74" s="30"/>
      <c r="G74" s="30"/>
      <c r="H74" s="30"/>
      <c r="I74" s="30"/>
      <c r="J74" s="30"/>
      <c r="K74" s="30"/>
      <c r="L74" s="30"/>
    </row>
    <row r="75" spans="1:12" ht="12" customHeight="1">
      <c r="A75" s="36"/>
      <c r="B75" s="36"/>
      <c r="C75" s="36"/>
      <c r="D75" s="36"/>
      <c r="E75" s="36"/>
      <c r="F75" s="30"/>
      <c r="G75" s="30"/>
      <c r="H75" s="30"/>
      <c r="I75" s="30"/>
      <c r="J75" s="30"/>
      <c r="K75" s="30"/>
      <c r="L75" s="30"/>
    </row>
    <row r="76" spans="1:12" ht="12" customHeight="1">
      <c r="A76" s="36"/>
      <c r="B76" s="36"/>
      <c r="C76" s="36"/>
      <c r="D76" s="36"/>
      <c r="E76" s="36"/>
      <c r="F76" s="30"/>
      <c r="G76" s="30"/>
      <c r="H76" s="30"/>
      <c r="I76" s="30"/>
      <c r="J76" s="30"/>
      <c r="K76" s="30"/>
      <c r="L76" s="30"/>
    </row>
    <row r="77" spans="1:12" ht="12" customHeight="1">
      <c r="A77" s="36"/>
      <c r="B77" s="36"/>
      <c r="C77" s="36"/>
      <c r="D77" s="36"/>
      <c r="E77" s="36"/>
      <c r="F77" s="30"/>
      <c r="G77" s="30"/>
      <c r="H77" s="30"/>
      <c r="I77" s="30"/>
      <c r="J77" s="30"/>
      <c r="K77" s="30"/>
      <c r="L77" s="30"/>
    </row>
    <row r="78" spans="1:12" ht="12" customHeight="1">
      <c r="A78" s="36"/>
      <c r="B78" s="36"/>
      <c r="C78" s="36"/>
      <c r="D78" s="36"/>
      <c r="E78" s="36"/>
      <c r="F78" s="30"/>
      <c r="G78" s="30"/>
      <c r="H78" s="30"/>
      <c r="I78" s="30"/>
      <c r="J78" s="30"/>
      <c r="K78" s="30"/>
      <c r="L78" s="30"/>
    </row>
    <row r="79" spans="1:12" ht="12" customHeight="1">
      <c r="A79" s="36"/>
      <c r="B79" s="36"/>
      <c r="C79" s="36"/>
      <c r="D79" s="36"/>
      <c r="E79" s="36"/>
      <c r="F79" s="30"/>
      <c r="G79" s="30"/>
      <c r="H79" s="30"/>
      <c r="I79" s="30"/>
      <c r="J79" s="30"/>
      <c r="K79" s="30"/>
      <c r="L79" s="30"/>
    </row>
    <row r="80" spans="1:12" ht="12" customHeight="1">
      <c r="A80" s="36"/>
      <c r="B80" s="36"/>
      <c r="C80" s="36"/>
      <c r="D80" s="36"/>
      <c r="E80" s="36"/>
      <c r="F80" s="30"/>
      <c r="G80" s="30"/>
      <c r="H80" s="30"/>
      <c r="I80" s="30"/>
      <c r="J80" s="30"/>
      <c r="K80" s="30"/>
      <c r="L80" s="30"/>
    </row>
    <row r="81" spans="1:12" ht="12" customHeight="1">
      <c r="A81" s="36"/>
      <c r="B81" s="36"/>
      <c r="C81" s="36"/>
      <c r="D81" s="36"/>
      <c r="E81" s="36"/>
      <c r="F81" s="30"/>
      <c r="G81" s="30"/>
      <c r="H81" s="30"/>
      <c r="I81" s="30"/>
      <c r="J81" s="30"/>
      <c r="K81" s="30"/>
      <c r="L81" s="30"/>
    </row>
    <row r="82" spans="1:12" ht="12" customHeight="1">
      <c r="A82" s="36"/>
      <c r="B82" s="36"/>
      <c r="C82" s="36"/>
      <c r="D82" s="36"/>
      <c r="E82" s="36"/>
      <c r="F82" s="30"/>
      <c r="G82" s="30"/>
      <c r="H82" s="30"/>
      <c r="I82" s="30"/>
      <c r="J82" s="30"/>
      <c r="K82" s="30"/>
      <c r="L82" s="30"/>
    </row>
    <row r="83" spans="1:12" ht="12" customHeight="1">
      <c r="A83" s="36"/>
      <c r="B83" s="36"/>
      <c r="C83" s="36"/>
      <c r="D83" s="36"/>
      <c r="E83" s="36"/>
      <c r="F83" s="30"/>
      <c r="G83" s="30"/>
      <c r="H83" s="30"/>
      <c r="I83" s="30"/>
      <c r="J83" s="30"/>
      <c r="K83" s="30"/>
      <c r="L83" s="30"/>
    </row>
    <row r="84" spans="1:12" ht="12" customHeight="1">
      <c r="A84" s="36"/>
      <c r="B84" s="36"/>
      <c r="C84" s="36"/>
      <c r="D84" s="36"/>
      <c r="E84" s="36"/>
      <c r="F84" s="30"/>
      <c r="G84" s="30"/>
      <c r="H84" s="30"/>
      <c r="I84" s="30"/>
      <c r="J84" s="30"/>
      <c r="K84" s="30"/>
      <c r="L84" s="30"/>
    </row>
    <row r="85" spans="1:12" ht="12" customHeight="1">
      <c r="A85" s="36"/>
      <c r="B85" s="36"/>
      <c r="C85" s="36"/>
      <c r="D85" s="36"/>
      <c r="E85" s="36"/>
      <c r="F85" s="30"/>
      <c r="G85" s="30"/>
      <c r="H85" s="30"/>
      <c r="I85" s="30"/>
      <c r="J85" s="30"/>
      <c r="K85" s="30"/>
      <c r="L85" s="30"/>
    </row>
    <row r="86" spans="1:12" ht="12" customHeight="1">
      <c r="A86" s="36"/>
      <c r="B86" s="36"/>
      <c r="C86" s="36"/>
      <c r="D86" s="36"/>
      <c r="E86" s="36"/>
      <c r="F86" s="30"/>
      <c r="G86" s="30"/>
      <c r="H86" s="30"/>
      <c r="I86" s="30"/>
      <c r="J86" s="30"/>
      <c r="K86" s="30"/>
      <c r="L86" s="30"/>
    </row>
    <row r="87" spans="1:12" ht="12" customHeight="1">
      <c r="A87" s="36"/>
      <c r="B87" s="36"/>
      <c r="C87" s="36"/>
      <c r="D87" s="36"/>
      <c r="E87" s="36"/>
      <c r="F87" s="30"/>
      <c r="G87" s="30"/>
      <c r="H87" s="30"/>
      <c r="I87" s="30"/>
      <c r="J87" s="30"/>
      <c r="K87" s="30"/>
      <c r="L87" s="30"/>
    </row>
    <row r="88" spans="1:12" ht="12" customHeight="1">
      <c r="A88" s="36"/>
      <c r="B88" s="36"/>
      <c r="C88" s="36"/>
      <c r="D88" s="36"/>
      <c r="E88" s="36"/>
      <c r="F88" s="30"/>
      <c r="G88" s="30"/>
      <c r="H88" s="30"/>
      <c r="I88" s="30"/>
      <c r="J88" s="30"/>
      <c r="K88" s="30"/>
      <c r="L88" s="30"/>
    </row>
    <row r="89" spans="1:12" ht="12" customHeight="1">
      <c r="A89" s="36"/>
      <c r="B89" s="36"/>
      <c r="C89" s="36"/>
      <c r="D89" s="36"/>
      <c r="E89" s="36"/>
      <c r="F89" s="30"/>
      <c r="G89" s="30"/>
      <c r="H89" s="30"/>
      <c r="I89" s="30"/>
      <c r="J89" s="30"/>
      <c r="K89" s="30"/>
      <c r="L89" s="30"/>
    </row>
    <row r="90" spans="1:12" ht="12" customHeight="1">
      <c r="A90" s="36"/>
      <c r="B90" s="36"/>
      <c r="C90" s="36"/>
      <c r="D90" s="36"/>
      <c r="E90" s="36"/>
      <c r="F90" s="30"/>
      <c r="G90" s="30"/>
      <c r="H90" s="30"/>
      <c r="I90" s="30"/>
      <c r="J90" s="30"/>
      <c r="K90" s="30"/>
      <c r="L90" s="30"/>
    </row>
    <row r="91" spans="1:12" ht="12" customHeight="1">
      <c r="A91" s="36"/>
      <c r="B91" s="36"/>
      <c r="C91" s="36"/>
      <c r="D91" s="36"/>
      <c r="E91" s="36"/>
      <c r="F91" s="30"/>
      <c r="G91" s="30"/>
      <c r="H91" s="30"/>
      <c r="I91" s="30"/>
      <c r="J91" s="30"/>
      <c r="K91" s="30"/>
      <c r="L91" s="30"/>
    </row>
    <row r="92" spans="1:12" ht="12" customHeight="1">
      <c r="A92" s="36"/>
      <c r="B92" s="36"/>
      <c r="C92" s="36"/>
      <c r="D92" s="36"/>
      <c r="E92" s="36"/>
      <c r="F92" s="30"/>
      <c r="G92" s="30"/>
      <c r="H92" s="30"/>
      <c r="I92" s="30"/>
      <c r="J92" s="30"/>
      <c r="K92" s="30"/>
      <c r="L92" s="30"/>
    </row>
    <row r="93" spans="1:12" ht="12" customHeight="1">
      <c r="A93" s="36"/>
      <c r="B93" s="36"/>
      <c r="C93" s="36"/>
      <c r="D93" s="36"/>
      <c r="E93" s="36"/>
      <c r="F93" s="30"/>
      <c r="G93" s="30"/>
      <c r="H93" s="30"/>
      <c r="I93" s="30"/>
      <c r="J93" s="30"/>
      <c r="K93" s="30"/>
      <c r="L93" s="30"/>
    </row>
    <row r="94" spans="1:12" ht="12" customHeight="1">
      <c r="A94" s="36"/>
      <c r="B94" s="36"/>
      <c r="C94" s="36"/>
      <c r="D94" s="36"/>
      <c r="E94" s="36"/>
      <c r="F94" s="30"/>
      <c r="G94" s="30"/>
      <c r="H94" s="30"/>
      <c r="I94" s="30"/>
      <c r="J94" s="30"/>
      <c r="K94" s="30"/>
      <c r="L94" s="30"/>
    </row>
    <row r="95" spans="1:12" ht="12" customHeight="1">
      <c r="A95" s="36"/>
      <c r="B95" s="36"/>
      <c r="C95" s="36"/>
      <c r="D95" s="36"/>
      <c r="E95" s="36"/>
      <c r="F95" s="30"/>
      <c r="G95" s="30"/>
      <c r="H95" s="30"/>
      <c r="I95" s="30"/>
      <c r="J95" s="30"/>
      <c r="K95" s="30"/>
      <c r="L95" s="30"/>
    </row>
    <row r="96" spans="2:5" ht="12" customHeight="1">
      <c r="B96" s="23"/>
      <c r="C96" s="23"/>
      <c r="D96" s="23"/>
      <c r="E96" s="23"/>
    </row>
    <row r="97" spans="2:5" ht="12" customHeight="1">
      <c r="B97" s="23"/>
      <c r="C97" s="23"/>
      <c r="D97" s="23"/>
      <c r="E97" s="23"/>
    </row>
    <row r="98" spans="2:5" ht="12" customHeight="1">
      <c r="B98" s="23"/>
      <c r="C98" s="23"/>
      <c r="D98" s="23"/>
      <c r="E98" s="23"/>
    </row>
    <row r="99" spans="2:5" ht="12" customHeight="1">
      <c r="B99" s="23"/>
      <c r="C99" s="23"/>
      <c r="D99" s="23"/>
      <c r="E99" s="23"/>
    </row>
    <row r="100" spans="2:5" ht="12" customHeight="1">
      <c r="B100" s="23"/>
      <c r="C100" s="23"/>
      <c r="D100" s="23"/>
      <c r="E100" s="23"/>
    </row>
    <row r="101" spans="2:5" ht="12" customHeight="1">
      <c r="B101" s="23"/>
      <c r="C101" s="23"/>
      <c r="D101" s="23"/>
      <c r="E101" s="23"/>
    </row>
    <row r="102" spans="2:5" ht="12" customHeight="1">
      <c r="B102" s="23"/>
      <c r="C102" s="23"/>
      <c r="D102" s="23"/>
      <c r="E102" s="23"/>
    </row>
    <row r="103" spans="2:5" ht="12" customHeight="1">
      <c r="B103" s="23"/>
      <c r="C103" s="23"/>
      <c r="D103" s="23"/>
      <c r="E103" s="23"/>
    </row>
    <row r="104" spans="2:5" ht="12" customHeight="1">
      <c r="B104" s="23"/>
      <c r="C104" s="23"/>
      <c r="D104" s="23"/>
      <c r="E104" s="23"/>
    </row>
    <row r="105" spans="2:5" ht="12" customHeight="1">
      <c r="B105" s="23"/>
      <c r="C105" s="23"/>
      <c r="D105" s="23"/>
      <c r="E105" s="23"/>
    </row>
    <row r="106" spans="2:5" ht="12" customHeight="1">
      <c r="B106" s="23"/>
      <c r="C106" s="23"/>
      <c r="D106" s="23"/>
      <c r="E106" s="23"/>
    </row>
    <row r="107" spans="2:5" ht="12" customHeight="1">
      <c r="B107" s="23"/>
      <c r="C107" s="23"/>
      <c r="D107" s="23"/>
      <c r="E107" s="23"/>
    </row>
    <row r="108" spans="2:5" ht="12" customHeight="1">
      <c r="B108" s="23"/>
      <c r="C108" s="23"/>
      <c r="D108" s="23"/>
      <c r="E108" s="23"/>
    </row>
    <row r="109" spans="2:5" ht="12" customHeight="1">
      <c r="B109" s="23"/>
      <c r="C109" s="23"/>
      <c r="D109" s="23"/>
      <c r="E109" s="23"/>
    </row>
    <row r="110" spans="2:5" ht="12" customHeight="1">
      <c r="B110" s="23"/>
      <c r="C110" s="23"/>
      <c r="D110" s="23"/>
      <c r="E110" s="23"/>
    </row>
    <row r="111" spans="2:5" ht="12" customHeight="1">
      <c r="B111" s="23"/>
      <c r="C111" s="23"/>
      <c r="D111" s="23"/>
      <c r="E111" s="23"/>
    </row>
    <row r="112" spans="2:5" ht="12" customHeight="1">
      <c r="B112" s="23"/>
      <c r="C112" s="23"/>
      <c r="D112" s="23"/>
      <c r="E112" s="23"/>
    </row>
    <row r="113" spans="2:5" ht="12" customHeight="1">
      <c r="B113" s="23"/>
      <c r="C113" s="23"/>
      <c r="D113" s="23"/>
      <c r="E113" s="23"/>
    </row>
    <row r="114" spans="2:5" ht="12" customHeight="1">
      <c r="B114" s="23"/>
      <c r="C114" s="23"/>
      <c r="D114" s="23"/>
      <c r="E114" s="23"/>
    </row>
    <row r="115" spans="2:5" ht="12" customHeight="1">
      <c r="B115" s="23"/>
      <c r="C115" s="23"/>
      <c r="D115" s="23"/>
      <c r="E115" s="23"/>
    </row>
    <row r="116" spans="2:5" ht="12" customHeight="1">
      <c r="B116" s="23"/>
      <c r="C116" s="23"/>
      <c r="D116" s="23"/>
      <c r="E116" s="23"/>
    </row>
    <row r="117" spans="2:5" ht="12" customHeight="1">
      <c r="B117" s="23"/>
      <c r="C117" s="23"/>
      <c r="D117" s="23"/>
      <c r="E117" s="23"/>
    </row>
    <row r="118" spans="2:5" ht="12" customHeight="1">
      <c r="B118" s="23"/>
      <c r="C118" s="23"/>
      <c r="D118" s="23"/>
      <c r="E118" s="23"/>
    </row>
    <row r="119" spans="2:5" ht="12" customHeight="1">
      <c r="B119" s="23"/>
      <c r="C119" s="23"/>
      <c r="D119" s="23"/>
      <c r="E119" s="23"/>
    </row>
    <row r="120" spans="2:5" ht="12" customHeight="1">
      <c r="B120" s="23"/>
      <c r="C120" s="23"/>
      <c r="D120" s="23"/>
      <c r="E120" s="23"/>
    </row>
    <row r="121" spans="2:5" ht="12" customHeight="1">
      <c r="B121" s="23"/>
      <c r="C121" s="23"/>
      <c r="D121" s="23"/>
      <c r="E121" s="23"/>
    </row>
    <row r="122" spans="2:5" ht="12" customHeight="1">
      <c r="B122" s="23"/>
      <c r="C122" s="23"/>
      <c r="D122" s="23"/>
      <c r="E122" s="23"/>
    </row>
    <row r="123" spans="2:5" ht="12" customHeight="1">
      <c r="B123" s="23"/>
      <c r="C123" s="23"/>
      <c r="D123" s="23"/>
      <c r="E123" s="23"/>
    </row>
    <row r="124" spans="2:5" ht="12" customHeight="1">
      <c r="B124" s="23"/>
      <c r="C124" s="23"/>
      <c r="D124" s="23"/>
      <c r="E124" s="23"/>
    </row>
    <row r="125" spans="2:5" ht="12" customHeight="1">
      <c r="B125" s="23"/>
      <c r="C125" s="23"/>
      <c r="D125" s="23"/>
      <c r="E125" s="23"/>
    </row>
    <row r="126" spans="2:5" ht="12" customHeight="1">
      <c r="B126" s="23"/>
      <c r="C126" s="23"/>
      <c r="D126" s="23"/>
      <c r="E126" s="23"/>
    </row>
    <row r="127" spans="2:5" ht="12" customHeight="1">
      <c r="B127" s="23"/>
      <c r="C127" s="23"/>
      <c r="D127" s="23"/>
      <c r="E127" s="23"/>
    </row>
    <row r="128" spans="2:5" ht="12" customHeight="1">
      <c r="B128" s="23"/>
      <c r="C128" s="23"/>
      <c r="D128" s="23"/>
      <c r="E128" s="23"/>
    </row>
    <row r="129" spans="2:5" ht="12" customHeight="1">
      <c r="B129" s="23"/>
      <c r="C129" s="23"/>
      <c r="D129" s="23"/>
      <c r="E129" s="23"/>
    </row>
    <row r="130" spans="2:5" ht="12.75">
      <c r="B130" s="23"/>
      <c r="C130" s="23"/>
      <c r="D130" s="23"/>
      <c r="E130" s="23"/>
    </row>
    <row r="131" spans="2:5" ht="12.75">
      <c r="B131" s="23"/>
      <c r="C131" s="23"/>
      <c r="D131" s="23"/>
      <c r="E131" s="23"/>
    </row>
    <row r="132" spans="2:5" ht="12.75">
      <c r="B132" s="23"/>
      <c r="C132" s="23"/>
      <c r="D132" s="23"/>
      <c r="E132" s="23"/>
    </row>
    <row r="133" spans="2:5" ht="12.75">
      <c r="B133" s="23"/>
      <c r="C133" s="23"/>
      <c r="D133" s="23"/>
      <c r="E133" s="23"/>
    </row>
    <row r="134" spans="2:5" ht="12.75">
      <c r="B134" s="23"/>
      <c r="C134" s="23"/>
      <c r="D134" s="23"/>
      <c r="E134" s="23"/>
    </row>
    <row r="135" spans="2:5" ht="12.75">
      <c r="B135" s="23"/>
      <c r="C135" s="23"/>
      <c r="D135" s="23"/>
      <c r="E135" s="23"/>
    </row>
    <row r="136" spans="2:5" ht="12.75">
      <c r="B136" s="23"/>
      <c r="C136" s="23"/>
      <c r="D136" s="23"/>
      <c r="E136" s="23"/>
    </row>
    <row r="137" spans="2:5" ht="12.75">
      <c r="B137" s="23"/>
      <c r="C137" s="23"/>
      <c r="D137" s="23"/>
      <c r="E137" s="23"/>
    </row>
    <row r="138" spans="2:5" ht="12.75">
      <c r="B138" s="23"/>
      <c r="C138" s="23"/>
      <c r="D138" s="23"/>
      <c r="E138" s="23"/>
    </row>
    <row r="139" spans="2:5" ht="12.75">
      <c r="B139" s="23"/>
      <c r="C139" s="23"/>
      <c r="D139" s="23"/>
      <c r="E139" s="23"/>
    </row>
    <row r="140" spans="2:5" ht="12.75">
      <c r="B140" s="23"/>
      <c r="C140" s="23"/>
      <c r="D140" s="23"/>
      <c r="E140" s="23"/>
    </row>
    <row r="141" spans="2:5" ht="12.75">
      <c r="B141" s="23"/>
      <c r="C141" s="23"/>
      <c r="D141" s="23"/>
      <c r="E141" s="23"/>
    </row>
    <row r="142" spans="2:5" ht="12.75">
      <c r="B142" s="23"/>
      <c r="C142" s="23"/>
      <c r="D142" s="23"/>
      <c r="E142" s="23"/>
    </row>
    <row r="143" spans="2:5" ht="12.75">
      <c r="B143" s="23"/>
      <c r="C143" s="23"/>
      <c r="D143" s="23"/>
      <c r="E143" s="23"/>
    </row>
    <row r="144" spans="2:5" ht="12.75">
      <c r="B144" s="23"/>
      <c r="C144" s="23"/>
      <c r="D144" s="23"/>
      <c r="E144" s="23"/>
    </row>
    <row r="145" spans="2:5" ht="12.75">
      <c r="B145" s="23"/>
      <c r="C145" s="23"/>
      <c r="D145" s="23"/>
      <c r="E145" s="23"/>
    </row>
    <row r="146" spans="2:5" ht="12.75">
      <c r="B146" s="23"/>
      <c r="C146" s="23"/>
      <c r="D146" s="23"/>
      <c r="E146" s="23"/>
    </row>
    <row r="147" spans="2:5" ht="12.75">
      <c r="B147" s="23"/>
      <c r="C147" s="23"/>
      <c r="D147" s="23"/>
      <c r="E147" s="23"/>
    </row>
    <row r="148" spans="2:5" ht="12.75">
      <c r="B148" s="23"/>
      <c r="C148" s="23"/>
      <c r="D148" s="23"/>
      <c r="E148" s="23"/>
    </row>
    <row r="149" spans="2:5" ht="12.75">
      <c r="B149" s="23"/>
      <c r="C149" s="23"/>
      <c r="D149" s="23"/>
      <c r="E149" s="23"/>
    </row>
    <row r="150" spans="2:5" ht="12.75">
      <c r="B150" s="23"/>
      <c r="C150" s="23"/>
      <c r="D150" s="23"/>
      <c r="E150" s="23"/>
    </row>
    <row r="151" spans="2:5" ht="12.75">
      <c r="B151" s="23"/>
      <c r="C151" s="23"/>
      <c r="D151" s="23"/>
      <c r="E151" s="23"/>
    </row>
    <row r="152" spans="2:5" ht="12.75">
      <c r="B152" s="23"/>
      <c r="C152" s="23"/>
      <c r="D152" s="23"/>
      <c r="E152" s="23"/>
    </row>
    <row r="153" spans="2:5" ht="12.75">
      <c r="B153" s="23"/>
      <c r="C153" s="23"/>
      <c r="D153" s="23"/>
      <c r="E153" s="23"/>
    </row>
    <row r="154" spans="2:5" ht="12.75">
      <c r="B154" s="23"/>
      <c r="C154" s="23"/>
      <c r="D154" s="23"/>
      <c r="E154" s="23"/>
    </row>
    <row r="155" spans="2:5" ht="12.75">
      <c r="B155" s="23"/>
      <c r="C155" s="23"/>
      <c r="D155" s="23"/>
      <c r="E155" s="23"/>
    </row>
    <row r="156" spans="2:5" ht="12.75">
      <c r="B156" s="23"/>
      <c r="C156" s="23"/>
      <c r="D156" s="23"/>
      <c r="E156" s="23"/>
    </row>
    <row r="157" spans="2:5" ht="12.75">
      <c r="B157" s="23"/>
      <c r="C157" s="23"/>
      <c r="D157" s="23"/>
      <c r="E157" s="23"/>
    </row>
    <row r="158" spans="2:5" ht="12.75">
      <c r="B158" s="23"/>
      <c r="C158" s="23"/>
      <c r="D158" s="23"/>
      <c r="E158" s="23"/>
    </row>
    <row r="159" spans="2:5" ht="12.75">
      <c r="B159" s="23"/>
      <c r="C159" s="23"/>
      <c r="D159" s="23"/>
      <c r="E159" s="23"/>
    </row>
    <row r="160" spans="2:5" ht="12.75">
      <c r="B160" s="23"/>
      <c r="C160" s="23"/>
      <c r="D160" s="23"/>
      <c r="E160" s="23"/>
    </row>
    <row r="161" spans="2:5" ht="12.75">
      <c r="B161" s="23"/>
      <c r="C161" s="23"/>
      <c r="D161" s="23"/>
      <c r="E161" s="23"/>
    </row>
    <row r="162" spans="2:5" ht="12.75">
      <c r="B162" s="23"/>
      <c r="C162" s="23"/>
      <c r="D162" s="23"/>
      <c r="E162" s="23"/>
    </row>
    <row r="163" spans="2:5" ht="12.75">
      <c r="B163" s="23"/>
      <c r="C163" s="23"/>
      <c r="D163" s="23"/>
      <c r="E163" s="23"/>
    </row>
    <row r="164" spans="2:5" ht="12.75">
      <c r="B164" s="23"/>
      <c r="C164" s="23"/>
      <c r="D164" s="23"/>
      <c r="E164" s="23"/>
    </row>
    <row r="165" spans="2:5" ht="12.75">
      <c r="B165" s="23"/>
      <c r="C165" s="23"/>
      <c r="D165" s="23"/>
      <c r="E165" s="23"/>
    </row>
    <row r="166" spans="2:5" ht="12.75">
      <c r="B166" s="23"/>
      <c r="C166" s="23"/>
      <c r="D166" s="23"/>
      <c r="E166" s="23"/>
    </row>
    <row r="167" spans="2:5" ht="12.75">
      <c r="B167" s="23"/>
      <c r="C167" s="23"/>
      <c r="D167" s="23"/>
      <c r="E167" s="23"/>
    </row>
    <row r="168" spans="2:5" ht="12.75">
      <c r="B168" s="23"/>
      <c r="C168" s="23"/>
      <c r="D168" s="23"/>
      <c r="E168" s="23"/>
    </row>
    <row r="169" spans="2:5" ht="12.75">
      <c r="B169" s="23"/>
      <c r="C169" s="23"/>
      <c r="D169" s="23"/>
      <c r="E169" s="23"/>
    </row>
    <row r="170" spans="2:5" ht="12.75">
      <c r="B170" s="23"/>
      <c r="C170" s="23"/>
      <c r="D170" s="23"/>
      <c r="E170" s="23"/>
    </row>
    <row r="171" spans="2:5" ht="12.75">
      <c r="B171" s="23"/>
      <c r="C171" s="23"/>
      <c r="D171" s="23"/>
      <c r="E171" s="23"/>
    </row>
    <row r="172" spans="2:5" ht="12.75">
      <c r="B172" s="23"/>
      <c r="C172" s="23"/>
      <c r="D172" s="23"/>
      <c r="E172" s="23"/>
    </row>
    <row r="173" spans="2:5" ht="12.75">
      <c r="B173" s="23"/>
      <c r="C173" s="23"/>
      <c r="D173" s="23"/>
      <c r="E173" s="23"/>
    </row>
    <row r="174" spans="2:5" ht="12.75">
      <c r="B174" s="23"/>
      <c r="C174" s="23"/>
      <c r="D174" s="23"/>
      <c r="E174" s="23"/>
    </row>
    <row r="175" spans="2:5" ht="12.75">
      <c r="B175" s="23"/>
      <c r="C175" s="23"/>
      <c r="D175" s="23"/>
      <c r="E175" s="23"/>
    </row>
    <row r="176" spans="2:5" ht="12.75">
      <c r="B176" s="23"/>
      <c r="C176" s="23"/>
      <c r="D176" s="23"/>
      <c r="E176" s="23"/>
    </row>
    <row r="177" spans="2:5" ht="12.75">
      <c r="B177" s="23"/>
      <c r="C177" s="23"/>
      <c r="D177" s="23"/>
      <c r="E177" s="23"/>
    </row>
    <row r="178" spans="2:5" ht="12.75">
      <c r="B178" s="23"/>
      <c r="C178" s="23"/>
      <c r="D178" s="23"/>
      <c r="E178" s="23"/>
    </row>
    <row r="179" spans="2:5" ht="12.75">
      <c r="B179" s="23"/>
      <c r="C179" s="23"/>
      <c r="D179" s="23"/>
      <c r="E179" s="23"/>
    </row>
    <row r="180" spans="2:5" ht="12.75">
      <c r="B180" s="23"/>
      <c r="C180" s="23"/>
      <c r="D180" s="23"/>
      <c r="E180" s="23"/>
    </row>
    <row r="181" spans="2:5" ht="12.75">
      <c r="B181" s="23"/>
      <c r="C181" s="23"/>
      <c r="D181" s="23"/>
      <c r="E181" s="23"/>
    </row>
    <row r="182" spans="2:5" ht="12.75">
      <c r="B182" s="23"/>
      <c r="C182" s="23"/>
      <c r="D182" s="23"/>
      <c r="E182" s="23"/>
    </row>
    <row r="183" spans="2:5" ht="12.75">
      <c r="B183" s="23"/>
      <c r="C183" s="23"/>
      <c r="D183" s="23"/>
      <c r="E183" s="23"/>
    </row>
    <row r="184" spans="2:5" ht="12.75">
      <c r="B184" s="23"/>
      <c r="C184" s="23"/>
      <c r="D184" s="23"/>
      <c r="E184" s="23"/>
    </row>
    <row r="185" spans="2:5" ht="12.75">
      <c r="B185" s="23"/>
      <c r="C185" s="23"/>
      <c r="D185" s="23"/>
      <c r="E185" s="23"/>
    </row>
    <row r="186" spans="2:5" ht="12.75">
      <c r="B186" s="23"/>
      <c r="C186" s="23"/>
      <c r="D186" s="23"/>
      <c r="E186" s="23"/>
    </row>
    <row r="187" spans="2:5" ht="12.75">
      <c r="B187" s="23"/>
      <c r="C187" s="23"/>
      <c r="D187" s="23"/>
      <c r="E187" s="23"/>
    </row>
    <row r="188" spans="2:5" ht="12.75">
      <c r="B188" s="23"/>
      <c r="C188" s="23"/>
      <c r="D188" s="23"/>
      <c r="E188" s="23"/>
    </row>
    <row r="189" spans="2:5" ht="12.75">
      <c r="B189" s="23"/>
      <c r="C189" s="23"/>
      <c r="D189" s="23"/>
      <c r="E189" s="23"/>
    </row>
    <row r="190" spans="2:5" ht="12.75">
      <c r="B190" s="23"/>
      <c r="C190" s="23"/>
      <c r="D190" s="23"/>
      <c r="E190" s="23"/>
    </row>
    <row r="191" spans="2:5" ht="12.75">
      <c r="B191" s="23"/>
      <c r="C191" s="23"/>
      <c r="D191" s="23"/>
      <c r="E191" s="23"/>
    </row>
    <row r="192" spans="2:5" ht="12.75">
      <c r="B192" s="23"/>
      <c r="C192" s="23"/>
      <c r="D192" s="23"/>
      <c r="E192" s="23"/>
    </row>
    <row r="193" spans="2:5" ht="12.75">
      <c r="B193" s="23"/>
      <c r="C193" s="23"/>
      <c r="D193" s="23"/>
      <c r="E193" s="23"/>
    </row>
    <row r="194" spans="2:5" ht="12.75">
      <c r="B194" s="23"/>
      <c r="C194" s="23"/>
      <c r="D194" s="23"/>
      <c r="E194" s="23"/>
    </row>
    <row r="195" spans="2:5" ht="12.75">
      <c r="B195" s="23"/>
      <c r="C195" s="23"/>
      <c r="D195" s="23"/>
      <c r="E195" s="23"/>
    </row>
    <row r="196" spans="2:5" ht="12.75">
      <c r="B196" s="23"/>
      <c r="C196" s="23"/>
      <c r="D196" s="23"/>
      <c r="E196" s="23"/>
    </row>
    <row r="197" spans="2:5" ht="12.75">
      <c r="B197" s="23"/>
      <c r="C197" s="23"/>
      <c r="D197" s="23"/>
      <c r="E197" s="23"/>
    </row>
    <row r="198" spans="2:5" ht="12.75">
      <c r="B198" s="23"/>
      <c r="C198" s="23"/>
      <c r="D198" s="23"/>
      <c r="E198" s="23"/>
    </row>
    <row r="199" spans="2:5" ht="12.75">
      <c r="B199" s="23"/>
      <c r="C199" s="23"/>
      <c r="D199" s="23"/>
      <c r="E199" s="23"/>
    </row>
    <row r="200" spans="2:5" ht="12.75">
      <c r="B200" s="23"/>
      <c r="C200" s="23"/>
      <c r="D200" s="23"/>
      <c r="E200" s="23"/>
    </row>
    <row r="201" spans="2:5" ht="12.75">
      <c r="B201" s="23"/>
      <c r="C201" s="23"/>
      <c r="D201" s="23"/>
      <c r="E201" s="23"/>
    </row>
    <row r="202" spans="2:5" ht="12.75">
      <c r="B202" s="23"/>
      <c r="C202" s="23"/>
      <c r="D202" s="23"/>
      <c r="E202" s="23"/>
    </row>
    <row r="203" spans="2:5" ht="12.75">
      <c r="B203" s="23"/>
      <c r="C203" s="23"/>
      <c r="D203" s="23"/>
      <c r="E203" s="23"/>
    </row>
    <row r="204" spans="2:5" ht="12.75">
      <c r="B204" s="23"/>
      <c r="C204" s="23"/>
      <c r="D204" s="23"/>
      <c r="E204" s="23"/>
    </row>
    <row r="205" spans="2:5" ht="12.75">
      <c r="B205" s="23"/>
      <c r="C205" s="23"/>
      <c r="D205" s="23"/>
      <c r="E205" s="23"/>
    </row>
    <row r="206" spans="2:5" ht="12.75">
      <c r="B206" s="23"/>
      <c r="C206" s="23"/>
      <c r="D206" s="23"/>
      <c r="E206" s="23"/>
    </row>
    <row r="207" spans="2:5" ht="12.75">
      <c r="B207" s="23"/>
      <c r="C207" s="23"/>
      <c r="D207" s="23"/>
      <c r="E207" s="23"/>
    </row>
    <row r="208" spans="2:5" ht="12.75">
      <c r="B208" s="23"/>
      <c r="C208" s="23"/>
      <c r="D208" s="23"/>
      <c r="E208" s="23"/>
    </row>
    <row r="209" spans="2:5" ht="12.75">
      <c r="B209" s="23"/>
      <c r="C209" s="23"/>
      <c r="D209" s="23"/>
      <c r="E209" s="23"/>
    </row>
    <row r="210" spans="2:5" ht="12.75">
      <c r="B210" s="23"/>
      <c r="C210" s="23"/>
      <c r="D210" s="23"/>
      <c r="E210" s="23"/>
    </row>
    <row r="211" spans="2:5" ht="12.75">
      <c r="B211" s="23"/>
      <c r="C211" s="23"/>
      <c r="D211" s="23"/>
      <c r="E211" s="23"/>
    </row>
    <row r="212" spans="2:5" ht="12.75">
      <c r="B212" s="23"/>
      <c r="C212" s="23"/>
      <c r="D212" s="23"/>
      <c r="E212" s="23"/>
    </row>
    <row r="213" spans="2:5" ht="12.75">
      <c r="B213" s="23"/>
      <c r="C213" s="23"/>
      <c r="D213" s="23"/>
      <c r="E213" s="23"/>
    </row>
    <row r="214" spans="2:5" ht="12.75">
      <c r="B214" s="23"/>
      <c r="C214" s="23"/>
      <c r="D214" s="23"/>
      <c r="E214" s="23"/>
    </row>
    <row r="215" spans="2:5" ht="12.75">
      <c r="B215" s="23"/>
      <c r="C215" s="23"/>
      <c r="D215" s="23"/>
      <c r="E215" s="23"/>
    </row>
    <row r="216" spans="2:5" ht="12.75">
      <c r="B216" s="23"/>
      <c r="C216" s="23"/>
      <c r="D216" s="23"/>
      <c r="E216" s="23"/>
    </row>
    <row r="217" spans="2:5" ht="12.75">
      <c r="B217" s="23"/>
      <c r="C217" s="23"/>
      <c r="D217" s="23"/>
      <c r="E217" s="23"/>
    </row>
    <row r="218" spans="2:5" ht="12.75">
      <c r="B218" s="23"/>
      <c r="C218" s="23"/>
      <c r="D218" s="23"/>
      <c r="E218" s="23"/>
    </row>
    <row r="219" spans="2:5" ht="12.75">
      <c r="B219" s="23"/>
      <c r="C219" s="23"/>
      <c r="D219" s="23"/>
      <c r="E219" s="23"/>
    </row>
    <row r="220" spans="2:5" ht="12.75">
      <c r="B220" s="23"/>
      <c r="C220" s="23"/>
      <c r="D220" s="23"/>
      <c r="E220" s="23"/>
    </row>
    <row r="221" spans="2:5" ht="12.75">
      <c r="B221" s="23"/>
      <c r="C221" s="23"/>
      <c r="D221" s="23"/>
      <c r="E221" s="23"/>
    </row>
    <row r="222" spans="2:5" ht="12.75">
      <c r="B222" s="23"/>
      <c r="C222" s="23"/>
      <c r="D222" s="23"/>
      <c r="E222" s="23"/>
    </row>
    <row r="223" spans="2:5" ht="12.75">
      <c r="B223" s="23"/>
      <c r="C223" s="23"/>
      <c r="D223" s="23"/>
      <c r="E223" s="23"/>
    </row>
    <row r="224" spans="2:5" ht="12.75">
      <c r="B224" s="23"/>
      <c r="C224" s="23"/>
      <c r="D224" s="23"/>
      <c r="E224" s="23"/>
    </row>
    <row r="225" spans="2:5" ht="12.75">
      <c r="B225" s="23"/>
      <c r="C225" s="23"/>
      <c r="D225" s="23"/>
      <c r="E225" s="23"/>
    </row>
    <row r="226" spans="2:5" ht="12.75">
      <c r="B226" s="23"/>
      <c r="C226" s="23"/>
      <c r="D226" s="23"/>
      <c r="E226" s="23"/>
    </row>
    <row r="227" spans="2:5" ht="12.75">
      <c r="B227" s="23"/>
      <c r="C227" s="23"/>
      <c r="D227" s="23"/>
      <c r="E227" s="23"/>
    </row>
    <row r="228" spans="2:5" ht="12.75">
      <c r="B228" s="23"/>
      <c r="C228" s="23"/>
      <c r="D228" s="23"/>
      <c r="E228" s="23"/>
    </row>
    <row r="229" spans="2:5" ht="12.75">
      <c r="B229" s="23"/>
      <c r="C229" s="23"/>
      <c r="D229" s="23"/>
      <c r="E229" s="23"/>
    </row>
    <row r="230" spans="2:5" ht="12.75">
      <c r="B230" s="23"/>
      <c r="C230" s="23"/>
      <c r="D230" s="23"/>
      <c r="E230" s="23"/>
    </row>
    <row r="231" spans="2:5" ht="12.75">
      <c r="B231" s="23"/>
      <c r="C231" s="23"/>
      <c r="D231" s="23"/>
      <c r="E231" s="23"/>
    </row>
    <row r="232" spans="2:5" ht="12.75">
      <c r="B232" s="23"/>
      <c r="C232" s="23"/>
      <c r="D232" s="23"/>
      <c r="E232" s="23"/>
    </row>
    <row r="233" spans="2:5" ht="12.75">
      <c r="B233" s="23"/>
      <c r="C233" s="23"/>
      <c r="D233" s="23"/>
      <c r="E233" s="23"/>
    </row>
    <row r="234" spans="2:5" ht="12.75">
      <c r="B234" s="23"/>
      <c r="C234" s="23"/>
      <c r="D234" s="23"/>
      <c r="E234" s="23"/>
    </row>
    <row r="235" spans="2:5" ht="12.75">
      <c r="B235" s="23"/>
      <c r="C235" s="23"/>
      <c r="D235" s="23"/>
      <c r="E235" s="23"/>
    </row>
    <row r="236" spans="2:5" ht="12.75">
      <c r="B236" s="23"/>
      <c r="C236" s="23"/>
      <c r="D236" s="23"/>
      <c r="E236" s="23"/>
    </row>
    <row r="237" spans="2:5" ht="12.75">
      <c r="B237" s="23"/>
      <c r="C237" s="23"/>
      <c r="D237" s="23"/>
      <c r="E237" s="23"/>
    </row>
    <row r="238" spans="2:5" ht="12.75">
      <c r="B238" s="23"/>
      <c r="C238" s="23"/>
      <c r="D238" s="23"/>
      <c r="E238" s="23"/>
    </row>
    <row r="239" spans="2:5" ht="12.75">
      <c r="B239" s="23"/>
      <c r="C239" s="23"/>
      <c r="D239" s="23"/>
      <c r="E239" s="23"/>
    </row>
    <row r="240" spans="2:5" ht="12.75">
      <c r="B240" s="23"/>
      <c r="C240" s="23"/>
      <c r="D240" s="23"/>
      <c r="E240" s="23"/>
    </row>
    <row r="241" spans="2:5" ht="12.75">
      <c r="B241" s="23"/>
      <c r="C241" s="23"/>
      <c r="D241" s="23"/>
      <c r="E241" s="23"/>
    </row>
    <row r="242" spans="2:5" ht="12.75">
      <c r="B242" s="23"/>
      <c r="C242" s="23"/>
      <c r="D242" s="23"/>
      <c r="E242" s="23"/>
    </row>
    <row r="243" spans="2:5" ht="12.75">
      <c r="B243" s="23"/>
      <c r="C243" s="23"/>
      <c r="D243" s="23"/>
      <c r="E243" s="23"/>
    </row>
    <row r="244" spans="2:5" ht="12.75">
      <c r="B244" s="23"/>
      <c r="C244" s="23"/>
      <c r="D244" s="23"/>
      <c r="E244" s="23"/>
    </row>
    <row r="245" spans="2:5" ht="12.75">
      <c r="B245" s="23"/>
      <c r="C245" s="23"/>
      <c r="D245" s="23"/>
      <c r="E245" s="23"/>
    </row>
    <row r="246" spans="2:5" ht="12.75">
      <c r="B246" s="23"/>
      <c r="C246" s="23"/>
      <c r="D246" s="23"/>
      <c r="E246" s="23"/>
    </row>
    <row r="247" spans="2:5" ht="12.75">
      <c r="B247" s="23"/>
      <c r="C247" s="23"/>
      <c r="D247" s="23"/>
      <c r="E247" s="23"/>
    </row>
    <row r="248" spans="2:5" ht="12.75">
      <c r="B248" s="23"/>
      <c r="C248" s="23"/>
      <c r="D248" s="23"/>
      <c r="E248" s="23"/>
    </row>
    <row r="249" spans="2:5" ht="12.75">
      <c r="B249" s="23"/>
      <c r="C249" s="23"/>
      <c r="D249" s="23"/>
      <c r="E249" s="23"/>
    </row>
    <row r="250" spans="2:5" ht="12.75">
      <c r="B250" s="23"/>
      <c r="C250" s="23"/>
      <c r="D250" s="23"/>
      <c r="E250" s="23"/>
    </row>
    <row r="251" spans="2:5" ht="12.75">
      <c r="B251" s="23"/>
      <c r="C251" s="23"/>
      <c r="D251" s="23"/>
      <c r="E251" s="23"/>
    </row>
    <row r="252" spans="2:5" ht="12.75">
      <c r="B252" s="23"/>
      <c r="C252" s="23"/>
      <c r="D252" s="23"/>
      <c r="E252" s="23"/>
    </row>
    <row r="253" spans="2:5" ht="12.75">
      <c r="B253" s="23"/>
      <c r="C253" s="23"/>
      <c r="D253" s="23"/>
      <c r="E253" s="23"/>
    </row>
    <row r="254" spans="2:5" ht="12.75">
      <c r="B254" s="23"/>
      <c r="C254" s="23"/>
      <c r="D254" s="23"/>
      <c r="E254" s="23"/>
    </row>
    <row r="255" spans="2:5" ht="12.75">
      <c r="B255" s="23"/>
      <c r="C255" s="23"/>
      <c r="D255" s="23"/>
      <c r="E255" s="23"/>
    </row>
    <row r="256" spans="2:5" ht="12.75">
      <c r="B256" s="23"/>
      <c r="C256" s="23"/>
      <c r="D256" s="23"/>
      <c r="E256" s="23"/>
    </row>
    <row r="257" spans="2:5" ht="12.75">
      <c r="B257" s="23"/>
      <c r="C257" s="23"/>
      <c r="D257" s="23"/>
      <c r="E257" s="23"/>
    </row>
    <row r="258" spans="2:5" ht="12.75">
      <c r="B258" s="23"/>
      <c r="C258" s="23"/>
      <c r="D258" s="23"/>
      <c r="E258" s="23"/>
    </row>
    <row r="259" spans="2:5" ht="12.75">
      <c r="B259" s="23"/>
      <c r="C259" s="23"/>
      <c r="D259" s="23"/>
      <c r="E259" s="23"/>
    </row>
    <row r="260" spans="2:5" ht="12.75">
      <c r="B260" s="23"/>
      <c r="C260" s="23"/>
      <c r="D260" s="23"/>
      <c r="E260" s="23"/>
    </row>
    <row r="261" spans="2:5" ht="12.75">
      <c r="B261" s="23"/>
      <c r="C261" s="23"/>
      <c r="D261" s="23"/>
      <c r="E261" s="23"/>
    </row>
    <row r="262" spans="2:5" ht="12.75">
      <c r="B262" s="23"/>
      <c r="C262" s="23"/>
      <c r="D262" s="23"/>
      <c r="E262" s="23"/>
    </row>
    <row r="263" spans="2:5" ht="12.75">
      <c r="B263" s="23"/>
      <c r="C263" s="23"/>
      <c r="D263" s="23"/>
      <c r="E263" s="23"/>
    </row>
    <row r="264" spans="2:5" ht="12.75">
      <c r="B264" s="23"/>
      <c r="C264" s="23"/>
      <c r="D264" s="23"/>
      <c r="E264" s="23"/>
    </row>
    <row r="265" spans="2:5" ht="12.75">
      <c r="B265" s="23"/>
      <c r="C265" s="23"/>
      <c r="D265" s="23"/>
      <c r="E265" s="23"/>
    </row>
    <row r="266" spans="2:5" ht="12.75">
      <c r="B266" s="23"/>
      <c r="C266" s="23"/>
      <c r="D266" s="23"/>
      <c r="E266" s="23"/>
    </row>
    <row r="267" spans="2:5" ht="12.75">
      <c r="B267" s="23"/>
      <c r="C267" s="23"/>
      <c r="D267" s="23"/>
      <c r="E267" s="23"/>
    </row>
    <row r="268" spans="2:5" ht="12.75">
      <c r="B268" s="23"/>
      <c r="C268" s="23"/>
      <c r="D268" s="23"/>
      <c r="E268" s="23"/>
    </row>
    <row r="269" spans="2:5" ht="12.75">
      <c r="B269" s="23"/>
      <c r="C269" s="23"/>
      <c r="D269" s="23"/>
      <c r="E269" s="23"/>
    </row>
    <row r="270" spans="2:5" ht="12.75">
      <c r="B270" s="23"/>
      <c r="C270" s="23"/>
      <c r="D270" s="23"/>
      <c r="E270" s="23"/>
    </row>
    <row r="271" spans="2:5" ht="12.75">
      <c r="B271" s="23"/>
      <c r="C271" s="23"/>
      <c r="D271" s="23"/>
      <c r="E271" s="23"/>
    </row>
    <row r="272" spans="2:5" ht="12.75">
      <c r="B272" s="23"/>
      <c r="C272" s="23"/>
      <c r="D272" s="23"/>
      <c r="E272" s="23"/>
    </row>
    <row r="273" spans="2:5" ht="12.75">
      <c r="B273" s="23"/>
      <c r="C273" s="23"/>
      <c r="D273" s="23"/>
      <c r="E273" s="23"/>
    </row>
    <row r="274" spans="2:5" ht="12.75">
      <c r="B274" s="23"/>
      <c r="C274" s="23"/>
      <c r="D274" s="23"/>
      <c r="E274" s="23"/>
    </row>
    <row r="275" spans="2:5" ht="12.75">
      <c r="B275" s="23"/>
      <c r="C275" s="23"/>
      <c r="D275" s="23"/>
      <c r="E275" s="23"/>
    </row>
    <row r="276" spans="2:5" ht="12.75">
      <c r="B276" s="23"/>
      <c r="C276" s="23"/>
      <c r="D276" s="23"/>
      <c r="E276" s="23"/>
    </row>
    <row r="277" spans="2:5" ht="12.75">
      <c r="B277" s="23"/>
      <c r="C277" s="23"/>
      <c r="D277" s="23"/>
      <c r="E277" s="23"/>
    </row>
    <row r="278" spans="2:5" ht="12.75">
      <c r="B278" s="23"/>
      <c r="C278" s="23"/>
      <c r="D278" s="23"/>
      <c r="E278" s="23"/>
    </row>
    <row r="279" spans="2:5" ht="12.75">
      <c r="B279" s="23"/>
      <c r="C279" s="23"/>
      <c r="D279" s="23"/>
      <c r="E279" s="23"/>
    </row>
    <row r="280" spans="2:5" ht="12.75">
      <c r="B280" s="23"/>
      <c r="C280" s="23"/>
      <c r="D280" s="23"/>
      <c r="E280" s="23"/>
    </row>
    <row r="281" spans="2:5" ht="12.75">
      <c r="B281" s="23"/>
      <c r="C281" s="23"/>
      <c r="D281" s="23"/>
      <c r="E281" s="23"/>
    </row>
    <row r="282" spans="2:5" ht="12.75">
      <c r="B282" s="23"/>
      <c r="C282" s="23"/>
      <c r="D282" s="23"/>
      <c r="E282" s="23"/>
    </row>
    <row r="283" spans="2:5" ht="12.75">
      <c r="B283" s="23"/>
      <c r="C283" s="23"/>
      <c r="D283" s="23"/>
      <c r="E283" s="23"/>
    </row>
    <row r="284" spans="2:5" ht="12.75">
      <c r="B284" s="23"/>
      <c r="C284" s="23"/>
      <c r="D284" s="23"/>
      <c r="E284" s="23"/>
    </row>
  </sheetData>
  <sheetProtection password="94A5" sheet="1" objects="1" scenarios="1"/>
  <mergeCells count="13">
    <mergeCell ref="A30:G30"/>
    <mergeCell ref="C7:M7"/>
    <mergeCell ref="C9:M9"/>
    <mergeCell ref="A65:L65"/>
    <mergeCell ref="K56:M56"/>
    <mergeCell ref="K54:M54"/>
    <mergeCell ref="K55:M55"/>
    <mergeCell ref="K34:L34"/>
    <mergeCell ref="A48:I48"/>
    <mergeCell ref="A66:L66"/>
    <mergeCell ref="L58:M58"/>
    <mergeCell ref="L59:M59"/>
    <mergeCell ref="L60:M60"/>
  </mergeCells>
  <conditionalFormatting sqref="L42 L24">
    <cfRule type="expression" priority="63" dxfId="1" stopIfTrue="1">
      <formula>OR(U24&gt;0,V24&gt;0)</formula>
    </cfRule>
  </conditionalFormatting>
  <dataValidations count="8">
    <dataValidation type="decimal" allowBlank="1" showInputMessage="1" showErrorMessage="1" errorTitle="Zu hohe Lohnnebenkosten!" error="Der Zuschlag für Lohnnebenkosten darf maximal folgende Werte betragen:&#10;&#10;-&gt; bei einem Urlaubsanspruch von 25 Arbeitstagen: 94,45%&#10;&#10;-&gt; bei einem Urlaubsanspruch von 30 Arbeitstagen: 98,86%&#10;" sqref="C25:C26">
      <formula1>0</formula1>
      <formula2>W25</formula2>
    </dataValidation>
    <dataValidation type="custom" allowBlank="1" showInputMessage="1" showErrorMessage="1" errorTitle="Nur 2 Kommastellen möglich!" error="Hier können Sie maximal zwei Kommastellen eingeben." sqref="B24 B42">
      <formula1>LEN($B24)-LEN(INT($B24))&lt;=3</formula1>
    </dataValidation>
    <dataValidation type="custom" allowBlank="1" showInputMessage="1" showErrorMessage="1" errorTitle="Nur 2 Kommastellen möglich!" error="Hier können Sie maximal zwei Kommastellen eingeben." sqref="D24 D42">
      <formula1>LEN($D24)-LEN(INT($D24))&lt;=3</formula1>
    </dataValidation>
    <dataValidation type="custom" allowBlank="1" showInputMessage="1" showErrorMessage="1" errorTitle="Nur 2 Kommastellen möglich!" error="Hier können Sie maximal zwei Kommastellen eingeben." sqref="E24 E42">
      <formula1>LEN($E24)-LEN(INT($E24))&lt;=3</formula1>
    </dataValidation>
    <dataValidation type="custom" allowBlank="1" showInputMessage="1" showErrorMessage="1" errorTitle="Nur 2 Kommastellen möglich!" error="Hier können Sie maximal zwei Kommastellen eingeben." sqref="K48 K30 K24 K42">
      <formula1>LEN($K48)-LEN(INT($K48))&lt;=3</formula1>
    </dataValidation>
    <dataValidation type="custom" allowBlank="1" showInputMessage="1" showErrorMessage="1" errorTitle="Nur 2 Kommastellen möglich!" error="Hier können Sie maximal zwei Kommastellen eingeben." sqref="J30 J48">
      <formula1>LEN($J30)-LEN(INT($J30))&lt;=3</formula1>
    </dataValidation>
    <dataValidation type="decimal" allowBlank="1" showErrorMessage="1" errorTitle="Zu hohe Lohnnebenkosten!" error="Maximale Werte für Lohnnebenkosten bei einem Urlaubsanspruch von&#10;&#10;-&gt; 25 Arbeitstagen: 94,45%&#10;-&gt; 30 Arbeitstagen: 98,86%&#10;-&gt; 35 Arbeitstagen: 103,49%" sqref="C24">
      <formula1>0</formula1>
      <formula2>W24</formula2>
    </dataValidation>
    <dataValidation type="decimal" allowBlank="1" showErrorMessage="1" errorTitle="Achtung: zu hohe Lohnnebenkosten" error="Maximale Werte für Lohnnebenkosten bei einem Urlaubsanspruch von&#10;&#10;-&gt; 25 Arbeitstagen: 94,45%&#10;-&gt; 30 Arbeitstagen: 98,86%&#10;-&gt; 35 Arbeitstagen: 103,49%" sqref="C42">
      <formula1>0</formula1>
      <formula2>W42</formula2>
    </dataValidation>
  </dataValidations>
  <printOptions/>
  <pageMargins left="0.5905511811023623" right="0.5905511811023623" top="0.7874015748031497" bottom="0.7874015748031497" header="0.5118110236220472" footer="0.5118110236220472"/>
  <pageSetup horizontalDpi="600" verticalDpi="600" orientation="portrait" paperSize="9" r:id="rId5"/>
  <headerFooter alignWithMargins="0">
    <oddFooter>&amp;L&amp;6FORMULAR BM KALKULATION OHNE WETTBEWERB 04.01
&amp;8Seite &amp;P&amp;R&amp;6DVR: 4013345</oddFooter>
  </headerFooter>
  <drawing r:id="rId4"/>
  <legacyDrawing r:id="rId3"/>
  <oleObjects>
    <oleObject progId="Word.Picture.8" shapeId="1679359" r:id="rId1"/>
    <oleObject progId="Word.Picture.8" shapeId="1245271" r:id="rId2"/>
  </oleObjects>
</worksheet>
</file>

<file path=xl/worksheets/sheet5.xml><?xml version="1.0" encoding="utf-8"?>
<worksheet xmlns="http://schemas.openxmlformats.org/spreadsheetml/2006/main" xmlns:r="http://schemas.openxmlformats.org/officeDocument/2006/relationships">
  <sheetPr codeName="Sachkosten"/>
  <dimension ref="A1:N192"/>
  <sheetViews>
    <sheetView showGridLines="0" showRowColHeaders="0" zoomScalePageLayoutView="0" workbookViewId="0" topLeftCell="A1">
      <pane ySplit="10" topLeftCell="A21" activePane="bottomLeft" state="frozen"/>
      <selection pane="topLeft" activeCell="A1" sqref="A1"/>
      <selection pane="bottomLeft" activeCell="A1" sqref="A1"/>
    </sheetView>
  </sheetViews>
  <sheetFormatPr defaultColWidth="11.421875" defaultRowHeight="12.75"/>
  <cols>
    <col min="1" max="1" width="11.421875" style="23" customWidth="1"/>
    <col min="3" max="3" width="7.7109375" style="0" customWidth="1"/>
    <col min="4" max="4" width="13.7109375" style="0" customWidth="1"/>
    <col min="5" max="5" width="2.57421875" style="0" customWidth="1"/>
    <col min="6" max="6" width="8.8515625" style="0" customWidth="1"/>
    <col min="7" max="7" width="9.7109375" style="0" customWidth="1"/>
    <col min="8" max="8" width="4.57421875" style="0" customWidth="1"/>
    <col min="9" max="9" width="19.421875" style="27" customWidth="1"/>
    <col min="10" max="10" width="6.28125" style="41" hidden="1" customWidth="1"/>
    <col min="11" max="11" width="7.7109375" style="41" hidden="1" customWidth="1"/>
    <col min="12" max="12" width="0" style="0" hidden="1" customWidth="1"/>
    <col min="14" max="14" width="11.421875" style="0" hidden="1" customWidth="1"/>
  </cols>
  <sheetData>
    <row r="1" spans="1:11" ht="14.25" customHeight="1" hidden="1">
      <c r="A1" s="14"/>
      <c r="B1" s="3"/>
      <c r="C1" s="3"/>
      <c r="D1" s="3"/>
      <c r="E1" s="3"/>
      <c r="F1" s="3"/>
      <c r="G1" s="3"/>
      <c r="H1" s="3"/>
      <c r="I1" s="25"/>
      <c r="J1" s="24" t="s">
        <v>250</v>
      </c>
      <c r="K1" s="24"/>
    </row>
    <row r="2" spans="1:11" ht="12" customHeight="1" hidden="1">
      <c r="A2" s="14"/>
      <c r="B2" s="3"/>
      <c r="C2" s="3"/>
      <c r="D2" s="3"/>
      <c r="E2" s="3"/>
      <c r="F2" s="3"/>
      <c r="G2" s="3"/>
      <c r="H2" s="3"/>
      <c r="I2" s="25"/>
      <c r="J2" s="24">
        <f>VLOOKUP(J1,J20:K939,2,FALSE)</f>
        <v>53</v>
      </c>
      <c r="K2" s="24"/>
    </row>
    <row r="3" spans="1:11" ht="0.75" customHeight="1" hidden="1">
      <c r="A3" s="14"/>
      <c r="B3" s="3"/>
      <c r="C3" s="3"/>
      <c r="D3" s="3"/>
      <c r="E3" s="3"/>
      <c r="F3" s="3"/>
      <c r="G3" s="3"/>
      <c r="H3" s="3"/>
      <c r="I3" s="25"/>
      <c r="J3" s="24"/>
      <c r="K3" s="24"/>
    </row>
    <row r="4" spans="1:11" ht="7.5" customHeight="1" hidden="1">
      <c r="A4" s="14"/>
      <c r="B4" s="3"/>
      <c r="C4" s="3"/>
      <c r="D4" s="3"/>
      <c r="E4" s="42"/>
      <c r="F4" s="3"/>
      <c r="G4" s="3"/>
      <c r="H4" s="3"/>
      <c r="I4" s="25"/>
      <c r="J4" s="24"/>
      <c r="K4" s="24"/>
    </row>
    <row r="5" spans="1:11" ht="8.25" customHeight="1" hidden="1">
      <c r="A5" s="14"/>
      <c r="B5" s="3"/>
      <c r="C5" s="3"/>
      <c r="D5" s="3"/>
      <c r="E5" s="42"/>
      <c r="F5" s="3"/>
      <c r="G5" s="3"/>
      <c r="H5" s="3"/>
      <c r="I5" s="25"/>
      <c r="J5" s="24"/>
      <c r="K5" s="24"/>
    </row>
    <row r="6" spans="1:11" ht="12" customHeight="1" hidden="1">
      <c r="A6" s="14"/>
      <c r="B6" s="3"/>
      <c r="C6" s="3"/>
      <c r="D6" s="3"/>
      <c r="E6" s="9"/>
      <c r="F6" s="3"/>
      <c r="G6" s="3"/>
      <c r="H6" s="3"/>
      <c r="I6" s="25"/>
      <c r="J6" s="24"/>
      <c r="K6" s="24"/>
    </row>
    <row r="7" spans="1:14" ht="10.5" customHeight="1" hidden="1">
      <c r="A7" s="45"/>
      <c r="B7" s="97" t="s">
        <v>333</v>
      </c>
      <c r="C7" s="685">
        <f>IF(Bewerber=0,"",Bewerber)</f>
      </c>
      <c r="D7" s="686"/>
      <c r="E7" s="686"/>
      <c r="F7" s="686"/>
      <c r="G7" s="686"/>
      <c r="H7" s="686"/>
      <c r="I7" s="687"/>
      <c r="J7" s="40"/>
      <c r="K7" s="24"/>
      <c r="L7" s="3"/>
      <c r="M7" s="3"/>
      <c r="N7" s="3"/>
    </row>
    <row r="8" spans="1:14" ht="5.25" customHeight="1" hidden="1">
      <c r="A8" s="14"/>
      <c r="B8" s="3"/>
      <c r="C8" s="2"/>
      <c r="D8" s="3"/>
      <c r="E8" s="3"/>
      <c r="F8" s="3"/>
      <c r="G8" s="3"/>
      <c r="H8" s="6"/>
      <c r="I8" s="28"/>
      <c r="J8" s="40"/>
      <c r="K8" s="24"/>
      <c r="L8" s="3"/>
      <c r="M8" s="3"/>
      <c r="N8" s="3"/>
    </row>
    <row r="9" spans="1:14" ht="10.5" customHeight="1" hidden="1">
      <c r="A9" s="45"/>
      <c r="B9" s="97" t="s">
        <v>336</v>
      </c>
      <c r="C9" s="685">
        <f>IF(Massnahme=0,"",Massnahme)</f>
      </c>
      <c r="D9" s="686"/>
      <c r="E9" s="686"/>
      <c r="F9" s="686"/>
      <c r="G9" s="686"/>
      <c r="H9" s="686"/>
      <c r="I9" s="687"/>
      <c r="J9" s="40"/>
      <c r="K9" s="24"/>
      <c r="L9" s="3"/>
      <c r="M9" s="29"/>
      <c r="N9" s="3"/>
    </row>
    <row r="10" spans="1:11" s="117" customFormat="1" ht="26.25" customHeight="1">
      <c r="A10" s="122"/>
      <c r="B10" s="123"/>
      <c r="C10" s="123"/>
      <c r="D10" s="123"/>
      <c r="E10" s="123"/>
      <c r="F10" s="123"/>
      <c r="G10" s="123"/>
      <c r="H10" s="123"/>
      <c r="I10" s="124"/>
      <c r="J10" s="175"/>
      <c r="K10" s="175"/>
    </row>
    <row r="11" spans="1:11" s="5" customFormat="1" ht="7.5" customHeight="1">
      <c r="A11" s="349"/>
      <c r="B11" s="386"/>
      <c r="C11" s="386"/>
      <c r="D11" s="386"/>
      <c r="E11" s="386"/>
      <c r="F11" s="386"/>
      <c r="G11" s="386"/>
      <c r="H11" s="386"/>
      <c r="I11" s="532"/>
      <c r="J11" s="40"/>
      <c r="K11" s="40"/>
    </row>
    <row r="12" spans="1:11" ht="15">
      <c r="A12" s="348" t="s">
        <v>314</v>
      </c>
      <c r="B12" s="386"/>
      <c r="C12" s="386"/>
      <c r="D12" s="386"/>
      <c r="E12" s="386"/>
      <c r="F12" s="386"/>
      <c r="G12" s="386"/>
      <c r="H12" s="386"/>
      <c r="I12" s="532"/>
      <c r="J12" s="24"/>
      <c r="K12" s="24"/>
    </row>
    <row r="13" spans="1:11" ht="12.75" customHeight="1">
      <c r="A13" s="349"/>
      <c r="B13" s="386"/>
      <c r="C13" s="386"/>
      <c r="D13" s="386"/>
      <c r="E13" s="386"/>
      <c r="F13" s="386"/>
      <c r="G13" s="386"/>
      <c r="H13" s="386"/>
      <c r="I13" s="532"/>
      <c r="J13" s="24"/>
      <c r="K13" s="24"/>
    </row>
    <row r="14" spans="1:11" ht="2.25" customHeight="1" hidden="1" thickBot="1">
      <c r="A14" s="349"/>
      <c r="B14" s="386"/>
      <c r="C14" s="386"/>
      <c r="D14" s="386"/>
      <c r="E14" s="386"/>
      <c r="F14" s="386"/>
      <c r="G14" s="386"/>
      <c r="H14" s="386"/>
      <c r="I14" s="532"/>
      <c r="J14" s="24"/>
      <c r="K14" s="24"/>
    </row>
    <row r="15" spans="1:11" ht="12.75">
      <c r="A15" s="351" t="s">
        <v>151</v>
      </c>
      <c r="B15" s="449"/>
      <c r="C15" s="449"/>
      <c r="D15" s="449"/>
      <c r="E15" s="449"/>
      <c r="F15" s="449"/>
      <c r="G15" s="533"/>
      <c r="H15" s="449"/>
      <c r="I15" s="534"/>
      <c r="J15" s="24"/>
      <c r="K15" s="24"/>
    </row>
    <row r="16" spans="1:11" ht="5.25" customHeight="1">
      <c r="A16" s="535"/>
      <c r="B16" s="363"/>
      <c r="C16" s="363"/>
      <c r="D16" s="363"/>
      <c r="E16" s="363"/>
      <c r="F16" s="363"/>
      <c r="G16" s="536"/>
      <c r="H16" s="363"/>
      <c r="I16" s="537"/>
      <c r="J16" s="24"/>
      <c r="K16" s="24"/>
    </row>
    <row r="17" spans="1:11" ht="4.5" customHeight="1" hidden="1">
      <c r="A17" s="359"/>
      <c r="B17" s="363"/>
      <c r="C17" s="363"/>
      <c r="D17" s="363"/>
      <c r="E17" s="363"/>
      <c r="F17" s="363"/>
      <c r="G17" s="363"/>
      <c r="H17" s="363"/>
      <c r="I17" s="537"/>
      <c r="J17" s="24"/>
      <c r="K17" s="24"/>
    </row>
    <row r="18" spans="1:11" ht="12.75" hidden="1">
      <c r="A18" s="355"/>
      <c r="B18" s="363"/>
      <c r="C18" s="363"/>
      <c r="D18" s="363"/>
      <c r="E18" s="363"/>
      <c r="F18" s="363"/>
      <c r="G18" s="363"/>
      <c r="H18" s="363"/>
      <c r="I18" s="537"/>
      <c r="J18" s="24"/>
      <c r="K18" s="24"/>
    </row>
    <row r="19" spans="1:11" ht="4.5" customHeight="1">
      <c r="A19" s="359"/>
      <c r="B19" s="363"/>
      <c r="C19" s="363"/>
      <c r="D19" s="363"/>
      <c r="E19" s="363"/>
      <c r="F19" s="363"/>
      <c r="G19" s="363"/>
      <c r="H19" s="363"/>
      <c r="I19" s="537"/>
      <c r="J19" s="24"/>
      <c r="K19" s="24"/>
    </row>
    <row r="20" spans="1:11" ht="12.75">
      <c r="A20" s="155" t="s">
        <v>225</v>
      </c>
      <c r="B20" s="156"/>
      <c r="C20" s="156"/>
      <c r="D20" s="157"/>
      <c r="E20" s="157"/>
      <c r="F20" s="158"/>
      <c r="G20" s="159"/>
      <c r="H20" s="160" t="s">
        <v>357</v>
      </c>
      <c r="I20" s="161">
        <f>ROUND(SUM(I21:I22),2)</f>
        <v>0</v>
      </c>
      <c r="J20" s="24" t="s">
        <v>242</v>
      </c>
      <c r="K20" s="24">
        <f>ROW(J21)</f>
        <v>21</v>
      </c>
    </row>
    <row r="21" spans="1:11" ht="12.75">
      <c r="A21" s="746"/>
      <c r="B21" s="747"/>
      <c r="C21" s="747"/>
      <c r="D21" s="747"/>
      <c r="E21" s="747"/>
      <c r="F21" s="747"/>
      <c r="G21" s="747"/>
      <c r="H21" s="747"/>
      <c r="I21" s="130"/>
      <c r="J21" s="24">
        <v>1</v>
      </c>
      <c r="K21" s="24"/>
    </row>
    <row r="22" spans="1:11" ht="11.25" customHeight="1" hidden="1">
      <c r="A22" s="162"/>
      <c r="B22" s="163"/>
      <c r="C22" s="163"/>
      <c r="D22" s="163"/>
      <c r="E22" s="163"/>
      <c r="F22" s="163"/>
      <c r="G22" s="163"/>
      <c r="H22" s="163"/>
      <c r="I22" s="164"/>
      <c r="J22" s="24">
        <v>999</v>
      </c>
      <c r="K22" s="24"/>
    </row>
    <row r="23" spans="1:11" ht="12.75" hidden="1">
      <c r="A23" s="744"/>
      <c r="B23" s="745"/>
      <c r="C23" s="745"/>
      <c r="D23" s="745"/>
      <c r="E23" s="745"/>
      <c r="F23" s="745"/>
      <c r="G23" s="745"/>
      <c r="H23" s="745"/>
      <c r="I23" s="152"/>
      <c r="J23" s="24"/>
      <c r="K23" s="24"/>
    </row>
    <row r="24" spans="1:11" ht="12.75">
      <c r="A24" s="155" t="s">
        <v>226</v>
      </c>
      <c r="B24" s="156"/>
      <c r="C24" s="156"/>
      <c r="D24" s="157"/>
      <c r="E24" s="157"/>
      <c r="F24" s="158"/>
      <c r="G24" s="159"/>
      <c r="H24" s="160" t="s">
        <v>357</v>
      </c>
      <c r="I24" s="161">
        <f>ROUND(SUM(I25:I26),2)</f>
        <v>0</v>
      </c>
      <c r="J24" s="24" t="s">
        <v>243</v>
      </c>
      <c r="K24" s="24">
        <f>ROW(J25)</f>
        <v>25</v>
      </c>
    </row>
    <row r="25" spans="1:11" ht="12.75">
      <c r="A25" s="746"/>
      <c r="B25" s="747"/>
      <c r="C25" s="747"/>
      <c r="D25" s="747"/>
      <c r="E25" s="747"/>
      <c r="F25" s="747"/>
      <c r="G25" s="747"/>
      <c r="H25" s="747"/>
      <c r="I25" s="130"/>
      <c r="J25" s="24">
        <v>1</v>
      </c>
      <c r="K25" s="24"/>
    </row>
    <row r="26" spans="1:11" ht="12.75" hidden="1">
      <c r="A26" s="162"/>
      <c r="B26" s="163"/>
      <c r="C26" s="163"/>
      <c r="D26" s="163"/>
      <c r="E26" s="163"/>
      <c r="F26" s="163"/>
      <c r="G26" s="163"/>
      <c r="H26" s="163"/>
      <c r="I26" s="164"/>
      <c r="J26" s="24">
        <v>999</v>
      </c>
      <c r="K26" s="24"/>
    </row>
    <row r="27" spans="1:11" ht="12.75" hidden="1">
      <c r="A27" s="744"/>
      <c r="B27" s="745"/>
      <c r="C27" s="745"/>
      <c r="D27" s="745"/>
      <c r="E27" s="745"/>
      <c r="F27" s="745"/>
      <c r="G27" s="745"/>
      <c r="H27" s="745"/>
      <c r="I27" s="152"/>
      <c r="J27" s="24"/>
      <c r="K27" s="24"/>
    </row>
    <row r="28" spans="1:11" ht="12" customHeight="1">
      <c r="A28" s="155" t="s">
        <v>227</v>
      </c>
      <c r="B28" s="156"/>
      <c r="C28" s="156"/>
      <c r="D28" s="157"/>
      <c r="E28" s="157"/>
      <c r="F28" s="158"/>
      <c r="G28" s="159"/>
      <c r="H28" s="160" t="s">
        <v>357</v>
      </c>
      <c r="I28" s="161">
        <f>ROUND(SUM(I29:I30),2)</f>
        <v>0</v>
      </c>
      <c r="J28" s="24" t="s">
        <v>244</v>
      </c>
      <c r="K28" s="24">
        <f>ROW(J29)</f>
        <v>29</v>
      </c>
    </row>
    <row r="29" spans="1:11" ht="12.75">
      <c r="A29" s="746"/>
      <c r="B29" s="747"/>
      <c r="C29" s="747"/>
      <c r="D29" s="747"/>
      <c r="E29" s="747"/>
      <c r="F29" s="747"/>
      <c r="G29" s="747"/>
      <c r="H29" s="747"/>
      <c r="I29" s="171"/>
      <c r="J29" s="24">
        <v>1</v>
      </c>
      <c r="K29" s="24"/>
    </row>
    <row r="30" spans="1:11" ht="11.25" customHeight="1" hidden="1">
      <c r="A30" s="165"/>
      <c r="B30" s="166"/>
      <c r="C30" s="166"/>
      <c r="D30" s="166"/>
      <c r="E30" s="166"/>
      <c r="F30" s="166"/>
      <c r="G30" s="167"/>
      <c r="H30" s="166"/>
      <c r="I30" s="154"/>
      <c r="J30" s="24">
        <v>999</v>
      </c>
      <c r="K30" s="24"/>
    </row>
    <row r="31" spans="1:11" ht="12.75" hidden="1">
      <c r="A31" s="744"/>
      <c r="B31" s="745"/>
      <c r="C31" s="745"/>
      <c r="D31" s="745"/>
      <c r="E31" s="745"/>
      <c r="F31" s="745"/>
      <c r="G31" s="745"/>
      <c r="H31" s="745"/>
      <c r="I31" s="153"/>
      <c r="J31" s="24"/>
      <c r="K31" s="24"/>
    </row>
    <row r="32" spans="1:11" ht="12.75">
      <c r="A32" s="155" t="s">
        <v>228</v>
      </c>
      <c r="B32" s="156"/>
      <c r="C32" s="156"/>
      <c r="D32" s="157"/>
      <c r="E32" s="157"/>
      <c r="F32" s="158"/>
      <c r="G32" s="159"/>
      <c r="H32" s="160" t="s">
        <v>357</v>
      </c>
      <c r="I32" s="161">
        <f>ROUND(SUM(I33:I34),2)</f>
        <v>0</v>
      </c>
      <c r="J32" s="24" t="s">
        <v>245</v>
      </c>
      <c r="K32" s="24">
        <f>ROW(J33)</f>
        <v>33</v>
      </c>
    </row>
    <row r="33" spans="1:11" ht="12.75">
      <c r="A33" s="746"/>
      <c r="B33" s="747"/>
      <c r="C33" s="747"/>
      <c r="D33" s="747"/>
      <c r="E33" s="747"/>
      <c r="F33" s="747"/>
      <c r="G33" s="747"/>
      <c r="H33" s="747"/>
      <c r="I33" s="171"/>
      <c r="J33" s="24">
        <v>1</v>
      </c>
      <c r="K33" s="24"/>
    </row>
    <row r="34" spans="1:11" ht="14.25" customHeight="1" hidden="1">
      <c r="A34" s="165"/>
      <c r="B34" s="166"/>
      <c r="C34" s="166"/>
      <c r="D34" s="166"/>
      <c r="E34" s="166"/>
      <c r="F34" s="166"/>
      <c r="G34" s="167"/>
      <c r="H34" s="166"/>
      <c r="I34" s="154"/>
      <c r="J34" s="24">
        <v>999</v>
      </c>
      <c r="K34" s="24"/>
    </row>
    <row r="35" spans="1:11" ht="12.75" hidden="1">
      <c r="A35" s="744"/>
      <c r="B35" s="745"/>
      <c r="C35" s="745"/>
      <c r="D35" s="745"/>
      <c r="E35" s="745"/>
      <c r="F35" s="745"/>
      <c r="G35" s="745"/>
      <c r="H35" s="745"/>
      <c r="I35" s="153"/>
      <c r="J35" s="24"/>
      <c r="K35" s="24"/>
    </row>
    <row r="36" spans="1:11" ht="12.75">
      <c r="A36" s="155" t="s">
        <v>167</v>
      </c>
      <c r="B36" s="156"/>
      <c r="C36" s="156"/>
      <c r="D36" s="157"/>
      <c r="E36" s="157"/>
      <c r="F36" s="158"/>
      <c r="G36" s="159"/>
      <c r="H36" s="160" t="s">
        <v>357</v>
      </c>
      <c r="I36" s="161">
        <f>ROUND(SUM(I37:I38),2)</f>
        <v>0</v>
      </c>
      <c r="J36" s="24" t="s">
        <v>246</v>
      </c>
      <c r="K36" s="24">
        <f>ROW(J37)</f>
        <v>37</v>
      </c>
    </row>
    <row r="37" spans="1:11" ht="12.75">
      <c r="A37" s="746"/>
      <c r="B37" s="747"/>
      <c r="C37" s="747"/>
      <c r="D37" s="747"/>
      <c r="E37" s="747"/>
      <c r="F37" s="747"/>
      <c r="G37" s="747"/>
      <c r="H37" s="747"/>
      <c r="I37" s="171"/>
      <c r="J37" s="24">
        <v>1</v>
      </c>
      <c r="K37" s="24"/>
    </row>
    <row r="38" spans="1:11" ht="13.5" customHeight="1" hidden="1">
      <c r="A38" s="165"/>
      <c r="B38" s="166"/>
      <c r="C38" s="166"/>
      <c r="D38" s="166"/>
      <c r="E38" s="166"/>
      <c r="F38" s="166"/>
      <c r="G38" s="167"/>
      <c r="H38" s="166"/>
      <c r="I38" s="154"/>
      <c r="J38" s="24">
        <v>999</v>
      </c>
      <c r="K38" s="24"/>
    </row>
    <row r="39" spans="1:11" ht="12.75" hidden="1">
      <c r="A39" s="744"/>
      <c r="B39" s="745"/>
      <c r="C39" s="745"/>
      <c r="D39" s="745"/>
      <c r="E39" s="745"/>
      <c r="F39" s="745"/>
      <c r="G39" s="745"/>
      <c r="H39" s="745"/>
      <c r="I39" s="153"/>
      <c r="J39" s="24"/>
      <c r="K39" s="24"/>
    </row>
    <row r="40" spans="1:11" ht="12.75">
      <c r="A40" s="155" t="s">
        <v>229</v>
      </c>
      <c r="B40" s="156"/>
      <c r="C40" s="156"/>
      <c r="D40" s="157"/>
      <c r="E40" s="157"/>
      <c r="F40" s="158"/>
      <c r="G40" s="159"/>
      <c r="H40" s="160" t="s">
        <v>357</v>
      </c>
      <c r="I40" s="161">
        <f>ROUND(SUM(I41:I42),2)</f>
        <v>0</v>
      </c>
      <c r="J40" s="24" t="s">
        <v>247</v>
      </c>
      <c r="K40" s="24">
        <f>ROW(J41)</f>
        <v>41</v>
      </c>
    </row>
    <row r="41" spans="1:11" ht="12.75">
      <c r="A41" s="746"/>
      <c r="B41" s="747"/>
      <c r="C41" s="747"/>
      <c r="D41" s="747"/>
      <c r="E41" s="747"/>
      <c r="F41" s="747"/>
      <c r="G41" s="747"/>
      <c r="H41" s="747"/>
      <c r="I41" s="171"/>
      <c r="J41" s="24">
        <v>1</v>
      </c>
      <c r="K41" s="24"/>
    </row>
    <row r="42" spans="1:11" ht="12.75" customHeight="1" hidden="1">
      <c r="A42" s="165"/>
      <c r="B42" s="166"/>
      <c r="C42" s="166"/>
      <c r="D42" s="166"/>
      <c r="E42" s="166"/>
      <c r="F42" s="166"/>
      <c r="G42" s="167"/>
      <c r="H42" s="166"/>
      <c r="I42" s="154"/>
      <c r="J42" s="24">
        <v>999</v>
      </c>
      <c r="K42" s="24"/>
    </row>
    <row r="43" spans="1:11" ht="12.75" hidden="1">
      <c r="A43" s="744"/>
      <c r="B43" s="745"/>
      <c r="C43" s="745"/>
      <c r="D43" s="745"/>
      <c r="E43" s="745"/>
      <c r="F43" s="745"/>
      <c r="G43" s="745"/>
      <c r="H43" s="745"/>
      <c r="I43" s="153"/>
      <c r="J43" s="24"/>
      <c r="K43" s="24"/>
    </row>
    <row r="44" spans="1:11" ht="12.75">
      <c r="A44" s="155" t="s">
        <v>230</v>
      </c>
      <c r="B44" s="156"/>
      <c r="C44" s="156"/>
      <c r="D44" s="157"/>
      <c r="E44" s="157"/>
      <c r="F44" s="158"/>
      <c r="G44" s="159"/>
      <c r="H44" s="160" t="s">
        <v>357</v>
      </c>
      <c r="I44" s="161">
        <f>ROUND(SUM(I45:I46),2)</f>
        <v>0</v>
      </c>
      <c r="J44" s="24" t="s">
        <v>248</v>
      </c>
      <c r="K44" s="24">
        <f>ROW(J45)</f>
        <v>45</v>
      </c>
    </row>
    <row r="45" spans="1:11" ht="12.75">
      <c r="A45" s="746"/>
      <c r="B45" s="747"/>
      <c r="C45" s="747"/>
      <c r="D45" s="747"/>
      <c r="E45" s="747"/>
      <c r="F45" s="747"/>
      <c r="G45" s="747"/>
      <c r="H45" s="747"/>
      <c r="I45" s="130"/>
      <c r="J45" s="24">
        <v>1</v>
      </c>
      <c r="K45" s="24"/>
    </row>
    <row r="46" spans="1:11" ht="9.75" customHeight="1" hidden="1">
      <c r="A46" s="162"/>
      <c r="B46" s="168"/>
      <c r="C46" s="168"/>
      <c r="D46" s="168"/>
      <c r="E46" s="168"/>
      <c r="F46" s="168"/>
      <c r="G46" s="168"/>
      <c r="H46" s="168"/>
      <c r="I46" s="164"/>
      <c r="J46" s="24">
        <v>999</v>
      </c>
      <c r="K46" s="24"/>
    </row>
    <row r="47" spans="1:11" ht="12.75" hidden="1">
      <c r="A47" s="744"/>
      <c r="B47" s="745"/>
      <c r="C47" s="745"/>
      <c r="D47" s="745"/>
      <c r="E47" s="745"/>
      <c r="F47" s="745"/>
      <c r="G47" s="745"/>
      <c r="H47" s="745"/>
      <c r="I47" s="152"/>
      <c r="J47" s="24"/>
      <c r="K47" s="24"/>
    </row>
    <row r="48" spans="1:11" ht="12.75">
      <c r="A48" s="155" t="s">
        <v>231</v>
      </c>
      <c r="B48" s="156"/>
      <c r="C48" s="156"/>
      <c r="D48" s="157"/>
      <c r="E48" s="157"/>
      <c r="F48" s="158"/>
      <c r="G48" s="159"/>
      <c r="H48" s="160" t="s">
        <v>357</v>
      </c>
      <c r="I48" s="161">
        <f>ROUND(SUM(I49:I50),2)</f>
        <v>0</v>
      </c>
      <c r="J48" s="24" t="s">
        <v>249</v>
      </c>
      <c r="K48" s="24">
        <f>ROW(J49)</f>
        <v>49</v>
      </c>
    </row>
    <row r="49" spans="1:13" ht="12.75">
      <c r="A49" s="746"/>
      <c r="B49" s="747"/>
      <c r="C49" s="747"/>
      <c r="D49" s="747"/>
      <c r="E49" s="747"/>
      <c r="F49" s="747"/>
      <c r="G49" s="747"/>
      <c r="H49" s="747"/>
      <c r="I49" s="130"/>
      <c r="J49" s="24">
        <v>1</v>
      </c>
      <c r="K49" s="24"/>
      <c r="M49" s="5"/>
    </row>
    <row r="50" spans="1:11" ht="12.75" customHeight="1" hidden="1">
      <c r="A50" s="162"/>
      <c r="B50" s="168"/>
      <c r="C50" s="168"/>
      <c r="D50" s="168"/>
      <c r="E50" s="168"/>
      <c r="F50" s="168"/>
      <c r="G50" s="168"/>
      <c r="H50" s="168"/>
      <c r="I50" s="164"/>
      <c r="J50" s="24">
        <v>999</v>
      </c>
      <c r="K50" s="24"/>
    </row>
    <row r="51" spans="1:11" ht="12.75" hidden="1">
      <c r="A51" s="744"/>
      <c r="B51" s="745"/>
      <c r="C51" s="745"/>
      <c r="D51" s="745"/>
      <c r="E51" s="745"/>
      <c r="F51" s="745"/>
      <c r="G51" s="745"/>
      <c r="H51" s="745"/>
      <c r="I51" s="152"/>
      <c r="J51" s="24"/>
      <c r="K51" s="24"/>
    </row>
    <row r="52" spans="1:11" ht="13.5" customHeight="1">
      <c r="A52" s="155" t="s">
        <v>232</v>
      </c>
      <c r="B52" s="156"/>
      <c r="C52" s="156"/>
      <c r="D52" s="157"/>
      <c r="E52" s="157"/>
      <c r="F52" s="158"/>
      <c r="G52" s="159"/>
      <c r="H52" s="160" t="s">
        <v>357</v>
      </c>
      <c r="I52" s="161">
        <f>ROUND(SUM(I53:I54),2)</f>
        <v>0</v>
      </c>
      <c r="J52" s="24" t="s">
        <v>250</v>
      </c>
      <c r="K52" s="24">
        <f>ROW(J53)</f>
        <v>53</v>
      </c>
    </row>
    <row r="53" spans="1:11" ht="12.75">
      <c r="A53" s="746"/>
      <c r="B53" s="747"/>
      <c r="C53" s="747"/>
      <c r="D53" s="747"/>
      <c r="E53" s="747"/>
      <c r="F53" s="747"/>
      <c r="G53" s="747"/>
      <c r="H53" s="747"/>
      <c r="I53" s="130"/>
      <c r="J53" s="24">
        <v>1</v>
      </c>
      <c r="K53" s="24"/>
    </row>
    <row r="54" spans="1:11" ht="7.5" customHeight="1" hidden="1">
      <c r="A54" s="172"/>
      <c r="B54" s="173"/>
      <c r="C54" s="173"/>
      <c r="D54" s="173"/>
      <c r="E54" s="173"/>
      <c r="F54" s="173"/>
      <c r="G54" s="173"/>
      <c r="H54" s="173"/>
      <c r="I54" s="174"/>
      <c r="J54" s="24">
        <v>999</v>
      </c>
      <c r="K54" s="24"/>
    </row>
    <row r="55" spans="1:11" ht="0.75" customHeight="1" hidden="1">
      <c r="A55" s="73"/>
      <c r="B55" s="176"/>
      <c r="C55" s="176"/>
      <c r="D55" s="176"/>
      <c r="E55" s="176"/>
      <c r="F55" s="176"/>
      <c r="G55" s="176"/>
      <c r="H55" s="176"/>
      <c r="I55" s="177"/>
      <c r="J55" s="24"/>
      <c r="K55" s="24"/>
    </row>
    <row r="56" spans="1:11" ht="12.75">
      <c r="A56" s="155" t="s">
        <v>355</v>
      </c>
      <c r="B56" s="156"/>
      <c r="C56" s="156"/>
      <c r="D56" s="157"/>
      <c r="E56" s="157"/>
      <c r="F56" s="158"/>
      <c r="G56" s="159"/>
      <c r="H56" s="160" t="s">
        <v>357</v>
      </c>
      <c r="I56" s="161">
        <f>ROUND(SUM(I57:I58),2)</f>
        <v>0</v>
      </c>
      <c r="J56" s="24" t="s">
        <v>356</v>
      </c>
      <c r="K56" s="24">
        <f>ROW(J57)</f>
        <v>57</v>
      </c>
    </row>
    <row r="57" spans="1:11" ht="12.75">
      <c r="A57" s="746"/>
      <c r="B57" s="747"/>
      <c r="C57" s="747"/>
      <c r="D57" s="747"/>
      <c r="E57" s="747"/>
      <c r="F57" s="747"/>
      <c r="G57" s="747"/>
      <c r="H57" s="747"/>
      <c r="I57" s="130"/>
      <c r="J57" s="24">
        <v>1</v>
      </c>
      <c r="K57" s="24"/>
    </row>
    <row r="58" spans="1:11" ht="7.5" customHeight="1" hidden="1">
      <c r="A58" s="172"/>
      <c r="B58" s="173"/>
      <c r="C58" s="173"/>
      <c r="D58" s="173"/>
      <c r="E58" s="173"/>
      <c r="F58" s="173"/>
      <c r="G58" s="173"/>
      <c r="H58" s="173"/>
      <c r="I58" s="174"/>
      <c r="J58" s="24">
        <v>999</v>
      </c>
      <c r="K58" s="24"/>
    </row>
    <row r="59" spans="1:11" ht="9" customHeight="1" hidden="1">
      <c r="A59" s="744"/>
      <c r="B59" s="745"/>
      <c r="C59" s="745"/>
      <c r="D59" s="745"/>
      <c r="E59" s="745"/>
      <c r="F59" s="745"/>
      <c r="G59" s="745"/>
      <c r="H59" s="745"/>
      <c r="I59" s="152"/>
      <c r="J59" s="24"/>
      <c r="K59" s="24"/>
    </row>
    <row r="60" spans="1:11" ht="12.75">
      <c r="A60" s="155" t="s">
        <v>233</v>
      </c>
      <c r="B60" s="156"/>
      <c r="C60" s="156"/>
      <c r="D60" s="157"/>
      <c r="E60" s="157"/>
      <c r="F60" s="158"/>
      <c r="G60" s="159"/>
      <c r="H60" s="160" t="s">
        <v>357</v>
      </c>
      <c r="I60" s="161">
        <f>ROUND(SUM(I61:I62),2)</f>
        <v>0</v>
      </c>
      <c r="J60" s="24" t="s">
        <v>251</v>
      </c>
      <c r="K60" s="24">
        <f>ROW(J61)</f>
        <v>61</v>
      </c>
    </row>
    <row r="61" spans="1:11" ht="12.75">
      <c r="A61" s="746"/>
      <c r="B61" s="747"/>
      <c r="C61" s="747"/>
      <c r="D61" s="747"/>
      <c r="E61" s="747"/>
      <c r="F61" s="747"/>
      <c r="G61" s="747"/>
      <c r="H61" s="747"/>
      <c r="I61" s="130"/>
      <c r="J61" s="24">
        <v>1</v>
      </c>
      <c r="K61" s="24"/>
    </row>
    <row r="62" spans="1:11" ht="0.75" customHeight="1" hidden="1">
      <c r="A62" s="162"/>
      <c r="B62" s="168"/>
      <c r="C62" s="168"/>
      <c r="D62" s="168"/>
      <c r="E62" s="168"/>
      <c r="F62" s="168"/>
      <c r="G62" s="168"/>
      <c r="H62" s="168"/>
      <c r="I62" s="164"/>
      <c r="J62" s="24">
        <v>999</v>
      </c>
      <c r="K62" s="24"/>
    </row>
    <row r="63" spans="1:11" ht="12" customHeight="1" hidden="1">
      <c r="A63" s="744"/>
      <c r="B63" s="745"/>
      <c r="C63" s="745"/>
      <c r="D63" s="745"/>
      <c r="E63" s="745"/>
      <c r="F63" s="745"/>
      <c r="G63" s="745"/>
      <c r="H63" s="745"/>
      <c r="I63" s="152"/>
      <c r="J63" s="24"/>
      <c r="K63" s="24"/>
    </row>
    <row r="64" spans="1:11" ht="12.75">
      <c r="A64" s="155" t="s">
        <v>234</v>
      </c>
      <c r="B64" s="156"/>
      <c r="C64" s="156"/>
      <c r="D64" s="157"/>
      <c r="E64" s="157"/>
      <c r="F64" s="158"/>
      <c r="G64" s="159"/>
      <c r="H64" s="160" t="s">
        <v>357</v>
      </c>
      <c r="I64" s="161">
        <f>ROUND(SUM(I65:I66),2)</f>
        <v>0</v>
      </c>
      <c r="J64" s="24" t="s">
        <v>252</v>
      </c>
      <c r="K64" s="24">
        <f>ROW(J65)</f>
        <v>65</v>
      </c>
    </row>
    <row r="65" spans="1:11" ht="12.75">
      <c r="A65" s="746"/>
      <c r="B65" s="747"/>
      <c r="C65" s="747"/>
      <c r="D65" s="747"/>
      <c r="E65" s="747"/>
      <c r="F65" s="747"/>
      <c r="G65" s="747"/>
      <c r="H65" s="747"/>
      <c r="I65" s="130"/>
      <c r="J65" s="24">
        <v>1</v>
      </c>
      <c r="K65" s="24"/>
    </row>
    <row r="66" spans="1:11" ht="9" customHeight="1" hidden="1">
      <c r="A66" s="162"/>
      <c r="B66" s="168"/>
      <c r="C66" s="168"/>
      <c r="D66" s="168"/>
      <c r="E66" s="168"/>
      <c r="F66" s="168"/>
      <c r="G66" s="168"/>
      <c r="H66" s="168"/>
      <c r="I66" s="164"/>
      <c r="J66" s="24">
        <v>999</v>
      </c>
      <c r="K66" s="24"/>
    </row>
    <row r="67" spans="1:11" ht="12.75" hidden="1">
      <c r="A67" s="744"/>
      <c r="B67" s="745"/>
      <c r="C67" s="745"/>
      <c r="D67" s="745"/>
      <c r="E67" s="745"/>
      <c r="F67" s="745"/>
      <c r="G67" s="745"/>
      <c r="H67" s="745"/>
      <c r="I67" s="152"/>
      <c r="J67" s="24"/>
      <c r="K67" s="24"/>
    </row>
    <row r="68" spans="1:11" ht="12.75">
      <c r="A68" s="155" t="s">
        <v>235</v>
      </c>
      <c r="B68" s="156"/>
      <c r="C68" s="156"/>
      <c r="D68" s="157"/>
      <c r="E68" s="157"/>
      <c r="F68" s="158"/>
      <c r="G68" s="159"/>
      <c r="H68" s="160" t="s">
        <v>357</v>
      </c>
      <c r="I68" s="161">
        <f>ROUND(SUM(I69:I70),2)</f>
        <v>0</v>
      </c>
      <c r="J68" s="24" t="s">
        <v>253</v>
      </c>
      <c r="K68" s="24">
        <f>ROW(J69)</f>
        <v>69</v>
      </c>
    </row>
    <row r="69" spans="1:11" ht="12.75">
      <c r="A69" s="746"/>
      <c r="B69" s="747"/>
      <c r="C69" s="747"/>
      <c r="D69" s="747"/>
      <c r="E69" s="747"/>
      <c r="F69" s="747"/>
      <c r="G69" s="747"/>
      <c r="H69" s="747"/>
      <c r="I69" s="171"/>
      <c r="J69" s="24">
        <v>1</v>
      </c>
      <c r="K69" s="24"/>
    </row>
    <row r="70" spans="1:11" ht="14.25" customHeight="1" hidden="1">
      <c r="A70" s="165"/>
      <c r="B70" s="166"/>
      <c r="C70" s="166"/>
      <c r="D70" s="166"/>
      <c r="E70" s="166"/>
      <c r="F70" s="166"/>
      <c r="G70" s="167"/>
      <c r="H70" s="167"/>
      <c r="I70" s="154"/>
      <c r="J70" s="24">
        <v>999</v>
      </c>
      <c r="K70" s="24"/>
    </row>
    <row r="71" spans="1:11" ht="4.5" customHeight="1" hidden="1" thickBot="1">
      <c r="A71" s="744"/>
      <c r="B71" s="745"/>
      <c r="C71" s="745"/>
      <c r="D71" s="745"/>
      <c r="E71" s="745"/>
      <c r="F71" s="745"/>
      <c r="G71" s="745"/>
      <c r="H71" s="745"/>
      <c r="I71" s="153"/>
      <c r="J71" s="24"/>
      <c r="K71" s="24"/>
    </row>
    <row r="72" spans="1:11" ht="12.75">
      <c r="A72" s="155" t="s">
        <v>236</v>
      </c>
      <c r="B72" s="156"/>
      <c r="C72" s="156"/>
      <c r="D72" s="157"/>
      <c r="E72" s="157"/>
      <c r="F72" s="158"/>
      <c r="G72" s="159"/>
      <c r="H72" s="160" t="s">
        <v>357</v>
      </c>
      <c r="I72" s="161">
        <f>ROUND(SUM(I73:I74),2)</f>
        <v>0</v>
      </c>
      <c r="J72" s="24" t="s">
        <v>254</v>
      </c>
      <c r="K72" s="24">
        <f>ROW(J73)</f>
        <v>73</v>
      </c>
    </row>
    <row r="73" spans="1:11" ht="13.5" thickBot="1">
      <c r="A73" s="746"/>
      <c r="B73" s="747"/>
      <c r="C73" s="747"/>
      <c r="D73" s="747"/>
      <c r="E73" s="747"/>
      <c r="F73" s="747"/>
      <c r="G73" s="747"/>
      <c r="H73" s="747"/>
      <c r="I73" s="171"/>
      <c r="J73" s="24">
        <v>1</v>
      </c>
      <c r="K73" s="24"/>
    </row>
    <row r="74" spans="1:11" ht="10.5" customHeight="1" hidden="1" thickBot="1">
      <c r="A74" s="165"/>
      <c r="B74" s="169"/>
      <c r="C74" s="169"/>
      <c r="D74" s="169"/>
      <c r="E74" s="169"/>
      <c r="F74" s="169"/>
      <c r="G74" s="170"/>
      <c r="H74" s="170"/>
      <c r="I74" s="179"/>
      <c r="J74" s="24">
        <v>999</v>
      </c>
      <c r="K74" s="24"/>
    </row>
    <row r="75" spans="1:11" ht="13.5" thickBot="1">
      <c r="A75" s="181"/>
      <c r="B75" s="181"/>
      <c r="C75" s="182"/>
      <c r="D75" s="136"/>
      <c r="E75" s="178"/>
      <c r="F75" s="178"/>
      <c r="G75" s="178"/>
      <c r="H75" s="150" t="s">
        <v>358</v>
      </c>
      <c r="I75" s="180">
        <f>I72+I68+I64+I60+I56+I52+I48+I44+I40+I36+I32+I28+I24+I20</f>
        <v>0</v>
      </c>
      <c r="J75" s="24"/>
      <c r="K75" s="24"/>
    </row>
    <row r="76" spans="1:11" ht="23.25" customHeight="1">
      <c r="A76" s="538"/>
      <c r="B76" s="403"/>
      <c r="C76" s="403"/>
      <c r="D76" s="403"/>
      <c r="E76" s="403"/>
      <c r="F76" s="403"/>
      <c r="G76" s="539"/>
      <c r="H76" s="540"/>
      <c r="I76" s="541"/>
      <c r="J76" s="24"/>
      <c r="K76" s="24"/>
    </row>
    <row r="77" spans="1:11" ht="21.75" customHeight="1">
      <c r="A77" s="542" t="s">
        <v>154</v>
      </c>
      <c r="B77" s="543"/>
      <c r="C77" s="543"/>
      <c r="D77" s="543"/>
      <c r="E77" s="543"/>
      <c r="F77" s="543"/>
      <c r="G77" s="544"/>
      <c r="H77" s="544"/>
      <c r="I77" s="545"/>
      <c r="J77" s="24"/>
      <c r="K77" s="24"/>
    </row>
    <row r="78" spans="1:11" ht="21.75" customHeight="1" thickBot="1">
      <c r="A78" s="52" t="s">
        <v>222</v>
      </c>
      <c r="B78" s="71"/>
      <c r="C78" s="72"/>
      <c r="D78" s="68" t="s">
        <v>220</v>
      </c>
      <c r="E78" s="751" t="s">
        <v>221</v>
      </c>
      <c r="F78" s="752"/>
      <c r="G78" s="749" t="s">
        <v>362</v>
      </c>
      <c r="H78" s="750"/>
      <c r="I78" s="55" t="s">
        <v>219</v>
      </c>
      <c r="J78" s="24"/>
      <c r="K78" s="24"/>
    </row>
    <row r="79" spans="1:11" ht="13.5" customHeight="1" thickBot="1">
      <c r="A79" s="755"/>
      <c r="B79" s="755"/>
      <c r="C79" s="755"/>
      <c r="D79" s="183"/>
      <c r="E79" s="184"/>
      <c r="F79" s="184"/>
      <c r="G79" s="185"/>
      <c r="H79" s="186" t="s">
        <v>361</v>
      </c>
      <c r="I79" s="627">
        <f>SUM(I82:I83)</f>
        <v>0</v>
      </c>
      <c r="J79" s="24"/>
      <c r="K79" s="24"/>
    </row>
    <row r="80" spans="1:14" ht="13.5" customHeight="1">
      <c r="A80" s="146"/>
      <c r="B80" s="146"/>
      <c r="C80" s="146"/>
      <c r="D80" s="187"/>
      <c r="E80" s="188"/>
      <c r="F80" s="189"/>
      <c r="G80" s="758" t="s">
        <v>359</v>
      </c>
      <c r="H80" s="759"/>
      <c r="I80" s="628">
        <f>SUMIF(E82:E83,0.00015,I82:I83)</f>
        <v>0</v>
      </c>
      <c r="J80" s="24"/>
      <c r="K80" s="24"/>
      <c r="N80" s="635">
        <v>0.00015</v>
      </c>
    </row>
    <row r="81" spans="1:14" ht="13.5" customHeight="1">
      <c r="A81" s="146"/>
      <c r="B81" s="146"/>
      <c r="C81" s="146"/>
      <c r="D81" s="190"/>
      <c r="E81" s="191"/>
      <c r="F81" s="192"/>
      <c r="G81" s="760" t="s">
        <v>360</v>
      </c>
      <c r="H81" s="761"/>
      <c r="I81" s="629">
        <f>SUMIF(E82:E83,0.0003,I82:I83)</f>
        <v>0</v>
      </c>
      <c r="J81" s="24" t="s">
        <v>262</v>
      </c>
      <c r="K81" s="24">
        <f>ROW(J82)</f>
        <v>82</v>
      </c>
      <c r="N81" s="635">
        <v>0.0003</v>
      </c>
    </row>
    <row r="82" spans="1:14" ht="12" customHeight="1">
      <c r="A82" s="762"/>
      <c r="B82" s="763"/>
      <c r="C82" s="763"/>
      <c r="D82" s="372"/>
      <c r="E82" s="756"/>
      <c r="F82" s="756"/>
      <c r="G82" s="757"/>
      <c r="H82" s="757"/>
      <c r="I82" s="630">
        <f>ROUND(D82*E82*G82,4)</f>
        <v>0</v>
      </c>
      <c r="J82" s="24">
        <v>1</v>
      </c>
      <c r="K82" s="24"/>
      <c r="N82" s="626"/>
    </row>
    <row r="83" spans="1:11" ht="6.75" customHeight="1" hidden="1" thickBot="1">
      <c r="A83" s="403"/>
      <c r="B83" s="404"/>
      <c r="C83" s="404"/>
      <c r="D83" s="404"/>
      <c r="E83" s="362"/>
      <c r="F83" s="404"/>
      <c r="G83" s="404"/>
      <c r="H83" s="404"/>
      <c r="I83" s="546">
        <f>D83*E83*G83</f>
        <v>0</v>
      </c>
      <c r="J83" s="24">
        <v>999</v>
      </c>
      <c r="K83" s="24"/>
    </row>
    <row r="84" spans="1:11" ht="12.75">
      <c r="A84" s="406"/>
      <c r="B84" s="362"/>
      <c r="C84" s="362"/>
      <c r="D84" s="362"/>
      <c r="E84" s="362"/>
      <c r="F84" s="362"/>
      <c r="G84" s="362"/>
      <c r="H84" s="362"/>
      <c r="I84" s="547"/>
      <c r="J84" s="24"/>
      <c r="K84" s="24"/>
    </row>
    <row r="85" spans="1:9" s="24" customFormat="1" ht="12.75" customHeight="1">
      <c r="A85" s="754"/>
      <c r="B85" s="754"/>
      <c r="C85" s="754"/>
      <c r="D85" s="754"/>
      <c r="E85" s="754"/>
      <c r="F85" s="754"/>
      <c r="G85" s="754"/>
      <c r="H85" s="754"/>
      <c r="I85" s="754"/>
    </row>
    <row r="86" spans="1:9" s="24" customFormat="1" ht="12" customHeight="1">
      <c r="A86" s="748" t="s">
        <v>345</v>
      </c>
      <c r="B86" s="748"/>
      <c r="C86" s="748"/>
      <c r="D86" s="748"/>
      <c r="E86" s="748"/>
      <c r="F86" s="748"/>
      <c r="G86" s="748"/>
      <c r="H86" s="748"/>
      <c r="I86" s="748"/>
    </row>
    <row r="87" spans="1:9" s="24" customFormat="1" ht="12" customHeight="1">
      <c r="A87" s="754" t="s">
        <v>346</v>
      </c>
      <c r="B87" s="754"/>
      <c r="C87" s="754"/>
      <c r="D87" s="754"/>
      <c r="E87" s="754"/>
      <c r="F87" s="754"/>
      <c r="G87" s="754"/>
      <c r="H87" s="754"/>
      <c r="I87" s="754"/>
    </row>
    <row r="88" spans="1:9" s="24" customFormat="1" ht="12" customHeight="1">
      <c r="A88" s="754"/>
      <c r="B88" s="754"/>
      <c r="C88" s="754"/>
      <c r="D88" s="754"/>
      <c r="E88" s="754"/>
      <c r="F88" s="754"/>
      <c r="G88" s="754"/>
      <c r="H88" s="754"/>
      <c r="I88" s="754"/>
    </row>
    <row r="89" spans="1:9" s="24" customFormat="1" ht="12" customHeight="1">
      <c r="A89" s="764"/>
      <c r="B89" s="764"/>
      <c r="C89" s="764"/>
      <c r="D89" s="764"/>
      <c r="E89" s="764"/>
      <c r="F89" s="764"/>
      <c r="G89" s="764"/>
      <c r="H89" s="764"/>
      <c r="I89" s="764"/>
    </row>
    <row r="90" spans="1:9" s="24" customFormat="1" ht="12" customHeight="1">
      <c r="A90" s="754"/>
      <c r="B90" s="754"/>
      <c r="C90" s="754"/>
      <c r="D90" s="754"/>
      <c r="E90" s="754"/>
      <c r="F90" s="754"/>
      <c r="G90" s="754"/>
      <c r="H90" s="754"/>
      <c r="I90" s="754"/>
    </row>
    <row r="91" spans="1:9" s="24" customFormat="1" ht="12" customHeight="1">
      <c r="A91" s="754"/>
      <c r="B91" s="754"/>
      <c r="C91" s="754"/>
      <c r="D91" s="754"/>
      <c r="E91" s="754"/>
      <c r="F91" s="754"/>
      <c r="G91" s="754"/>
      <c r="H91" s="754"/>
      <c r="I91" s="754"/>
    </row>
    <row r="92" spans="1:9" ht="12" customHeight="1">
      <c r="A92" s="753"/>
      <c r="B92" s="753"/>
      <c r="C92" s="753"/>
      <c r="D92" s="753"/>
      <c r="E92" s="753"/>
      <c r="F92" s="753"/>
      <c r="G92" s="753"/>
      <c r="H92" s="753"/>
      <c r="I92" s="753"/>
    </row>
    <row r="93" spans="1:9" ht="12" customHeight="1">
      <c r="A93" s="753"/>
      <c r="B93" s="753"/>
      <c r="C93" s="753"/>
      <c r="D93" s="753"/>
      <c r="E93" s="753"/>
      <c r="F93" s="753"/>
      <c r="G93" s="753"/>
      <c r="H93" s="753"/>
      <c r="I93" s="753"/>
    </row>
    <row r="94" spans="1:9" ht="12" customHeight="1">
      <c r="A94" s="753"/>
      <c r="B94" s="753"/>
      <c r="C94" s="753"/>
      <c r="D94" s="753"/>
      <c r="E94" s="753"/>
      <c r="F94" s="753"/>
      <c r="G94" s="753"/>
      <c r="H94" s="753"/>
      <c r="I94" s="753"/>
    </row>
    <row r="95" spans="1:9" ht="12" customHeight="1">
      <c r="A95" s="753"/>
      <c r="B95" s="753"/>
      <c r="C95" s="753"/>
      <c r="D95" s="753"/>
      <c r="E95" s="753"/>
      <c r="F95" s="753"/>
      <c r="G95" s="753"/>
      <c r="H95" s="753"/>
      <c r="I95" s="753"/>
    </row>
    <row r="96" spans="1:9" ht="12" customHeight="1">
      <c r="A96" s="753"/>
      <c r="B96" s="753"/>
      <c r="C96" s="753"/>
      <c r="D96" s="753"/>
      <c r="E96" s="753"/>
      <c r="F96" s="753"/>
      <c r="G96" s="753"/>
      <c r="H96" s="753"/>
      <c r="I96" s="753"/>
    </row>
    <row r="97" spans="1:9" ht="12" customHeight="1">
      <c r="A97" s="753"/>
      <c r="B97" s="753"/>
      <c r="C97" s="753"/>
      <c r="D97" s="753"/>
      <c r="E97" s="753"/>
      <c r="F97" s="753"/>
      <c r="G97" s="753"/>
      <c r="H97" s="753"/>
      <c r="I97" s="753"/>
    </row>
    <row r="98" spans="1:9" ht="12" customHeight="1">
      <c r="A98" s="753"/>
      <c r="B98" s="753"/>
      <c r="C98" s="753"/>
      <c r="D98" s="753"/>
      <c r="E98" s="753"/>
      <c r="F98" s="753"/>
      <c r="G98" s="753"/>
      <c r="H98" s="753"/>
      <c r="I98" s="753"/>
    </row>
    <row r="99" spans="1:9" ht="12" customHeight="1">
      <c r="A99" s="753"/>
      <c r="B99" s="753"/>
      <c r="C99" s="753"/>
      <c r="D99" s="753"/>
      <c r="E99" s="753"/>
      <c r="F99" s="753"/>
      <c r="G99" s="753"/>
      <c r="H99" s="753"/>
      <c r="I99" s="753"/>
    </row>
    <row r="100" spans="1:9" ht="12" customHeight="1">
      <c r="A100" s="753"/>
      <c r="B100" s="753"/>
      <c r="C100" s="753"/>
      <c r="D100" s="753"/>
      <c r="E100" s="753"/>
      <c r="F100" s="753"/>
      <c r="G100" s="753"/>
      <c r="H100" s="753"/>
      <c r="I100" s="753"/>
    </row>
    <row r="101" spans="1:9" ht="12" customHeight="1">
      <c r="A101" s="753"/>
      <c r="B101" s="753"/>
      <c r="C101" s="753"/>
      <c r="D101" s="753"/>
      <c r="E101" s="753"/>
      <c r="F101" s="753"/>
      <c r="G101" s="753"/>
      <c r="H101" s="753"/>
      <c r="I101" s="753"/>
    </row>
    <row r="102" spans="1:9" ht="12" customHeight="1">
      <c r="A102" s="753"/>
      <c r="B102" s="753"/>
      <c r="C102" s="753"/>
      <c r="D102" s="753"/>
      <c r="E102" s="753"/>
      <c r="F102" s="753"/>
      <c r="G102" s="753"/>
      <c r="H102" s="753"/>
      <c r="I102" s="753"/>
    </row>
    <row r="103" spans="1:9" ht="12" customHeight="1">
      <c r="A103" s="753"/>
      <c r="B103" s="753"/>
      <c r="C103" s="753"/>
      <c r="D103" s="753"/>
      <c r="E103" s="753"/>
      <c r="F103" s="753"/>
      <c r="G103" s="753"/>
      <c r="H103" s="753"/>
      <c r="I103" s="753"/>
    </row>
    <row r="104" spans="1:9" ht="12" customHeight="1">
      <c r="A104" s="753"/>
      <c r="B104" s="753"/>
      <c r="C104" s="753"/>
      <c r="D104" s="753"/>
      <c r="E104" s="753"/>
      <c r="F104" s="753"/>
      <c r="G104" s="753"/>
      <c r="H104" s="753"/>
      <c r="I104" s="753"/>
    </row>
    <row r="105" spans="1:9" ht="12" customHeight="1">
      <c r="A105" s="753"/>
      <c r="B105" s="753"/>
      <c r="C105" s="753"/>
      <c r="D105" s="753"/>
      <c r="E105" s="753"/>
      <c r="F105" s="753"/>
      <c r="G105" s="753"/>
      <c r="H105" s="753"/>
      <c r="I105" s="753"/>
    </row>
    <row r="106" spans="1:9" ht="12" customHeight="1">
      <c r="A106" s="753"/>
      <c r="B106" s="753"/>
      <c r="C106" s="753"/>
      <c r="D106" s="753"/>
      <c r="E106" s="753"/>
      <c r="F106" s="753"/>
      <c r="G106" s="753"/>
      <c r="H106" s="753"/>
      <c r="I106" s="753"/>
    </row>
    <row r="107" spans="1:9" ht="12" customHeight="1">
      <c r="A107" s="753"/>
      <c r="B107" s="753"/>
      <c r="C107" s="753"/>
      <c r="D107" s="753"/>
      <c r="E107" s="753"/>
      <c r="F107" s="753"/>
      <c r="G107" s="753"/>
      <c r="H107" s="753"/>
      <c r="I107" s="753"/>
    </row>
    <row r="108" spans="1:9" ht="12" customHeight="1">
      <c r="A108" s="753"/>
      <c r="B108" s="753"/>
      <c r="C108" s="753"/>
      <c r="D108" s="753"/>
      <c r="E108" s="753"/>
      <c r="F108" s="753"/>
      <c r="G108" s="753"/>
      <c r="H108" s="753"/>
      <c r="I108" s="753"/>
    </row>
    <row r="109" spans="1:9" ht="12" customHeight="1">
      <c r="A109" s="753"/>
      <c r="B109" s="753"/>
      <c r="C109" s="753"/>
      <c r="D109" s="753"/>
      <c r="E109" s="753"/>
      <c r="F109" s="753"/>
      <c r="G109" s="753"/>
      <c r="H109" s="753"/>
      <c r="I109" s="753"/>
    </row>
    <row r="110" spans="1:9" ht="12" customHeight="1">
      <c r="A110" s="753"/>
      <c r="B110" s="753"/>
      <c r="C110" s="753"/>
      <c r="D110" s="753"/>
      <c r="E110" s="753"/>
      <c r="F110" s="753"/>
      <c r="G110" s="753"/>
      <c r="H110" s="753"/>
      <c r="I110" s="753"/>
    </row>
    <row r="111" spans="1:9" ht="12" customHeight="1">
      <c r="A111" s="753"/>
      <c r="B111" s="753"/>
      <c r="C111" s="753"/>
      <c r="D111" s="753"/>
      <c r="E111" s="753"/>
      <c r="F111" s="753"/>
      <c r="G111" s="753"/>
      <c r="H111" s="753"/>
      <c r="I111" s="753"/>
    </row>
    <row r="112" spans="1:9" ht="12" customHeight="1">
      <c r="A112" s="753"/>
      <c r="B112" s="753"/>
      <c r="C112" s="753"/>
      <c r="D112" s="753"/>
      <c r="E112" s="753"/>
      <c r="F112" s="753"/>
      <c r="G112" s="753"/>
      <c r="H112" s="753"/>
      <c r="I112" s="753"/>
    </row>
    <row r="113" spans="1:9" ht="12" customHeight="1">
      <c r="A113" s="36"/>
      <c r="B113" s="30"/>
      <c r="C113" s="30"/>
      <c r="D113" s="30"/>
      <c r="E113" s="30"/>
      <c r="F113" s="30"/>
      <c r="G113" s="30"/>
      <c r="H113" s="30"/>
      <c r="I113" s="33"/>
    </row>
    <row r="114" spans="1:9" ht="12.75">
      <c r="A114" s="36"/>
      <c r="B114" s="30"/>
      <c r="C114" s="30"/>
      <c r="D114" s="30"/>
      <c r="E114" s="30"/>
      <c r="F114" s="30"/>
      <c r="G114" s="30"/>
      <c r="H114" s="30"/>
      <c r="I114" s="33"/>
    </row>
    <row r="115" spans="1:9" ht="12.75">
      <c r="A115" s="36"/>
      <c r="B115" s="30"/>
      <c r="C115" s="30"/>
      <c r="D115" s="30"/>
      <c r="E115" s="30"/>
      <c r="F115" s="30"/>
      <c r="G115" s="30"/>
      <c r="H115" s="30"/>
      <c r="I115" s="33"/>
    </row>
    <row r="116" spans="1:9" ht="12.75">
      <c r="A116" s="36"/>
      <c r="B116" s="30"/>
      <c r="C116" s="30"/>
      <c r="D116" s="30"/>
      <c r="E116" s="30"/>
      <c r="F116" s="30"/>
      <c r="G116" s="30"/>
      <c r="H116" s="30"/>
      <c r="I116" s="33"/>
    </row>
    <row r="117" spans="1:9" ht="12.75">
      <c r="A117" s="36"/>
      <c r="B117" s="30"/>
      <c r="C117" s="30"/>
      <c r="D117" s="30"/>
      <c r="E117" s="30"/>
      <c r="F117" s="30"/>
      <c r="G117" s="30"/>
      <c r="H117" s="30"/>
      <c r="I117" s="33"/>
    </row>
    <row r="118" spans="1:9" ht="12.75">
      <c r="A118" s="36"/>
      <c r="B118" s="30"/>
      <c r="C118" s="30"/>
      <c r="D118" s="30"/>
      <c r="E118" s="30"/>
      <c r="F118" s="30"/>
      <c r="G118" s="30"/>
      <c r="H118" s="30"/>
      <c r="I118" s="33"/>
    </row>
    <row r="119" spans="1:9" ht="12.75">
      <c r="A119" s="36"/>
      <c r="B119" s="30"/>
      <c r="C119" s="30"/>
      <c r="D119" s="30"/>
      <c r="E119" s="30"/>
      <c r="F119" s="30"/>
      <c r="G119" s="30"/>
      <c r="H119" s="30"/>
      <c r="I119" s="33"/>
    </row>
    <row r="120" spans="1:9" ht="12.75">
      <c r="A120" s="36"/>
      <c r="B120" s="30"/>
      <c r="C120" s="30"/>
      <c r="D120" s="30"/>
      <c r="E120" s="30"/>
      <c r="F120" s="30"/>
      <c r="G120" s="30"/>
      <c r="H120" s="30"/>
      <c r="I120" s="33"/>
    </row>
    <row r="121" spans="1:9" ht="12.75">
      <c r="A121" s="36"/>
      <c r="B121" s="30"/>
      <c r="C121" s="30"/>
      <c r="D121" s="30"/>
      <c r="E121" s="30"/>
      <c r="F121" s="30"/>
      <c r="G121" s="30"/>
      <c r="H121" s="30"/>
      <c r="I121" s="33"/>
    </row>
    <row r="122" spans="1:9" ht="12.75">
      <c r="A122" s="36"/>
      <c r="B122" s="30"/>
      <c r="C122" s="30"/>
      <c r="D122" s="30"/>
      <c r="E122" s="30"/>
      <c r="F122" s="30"/>
      <c r="G122" s="30"/>
      <c r="H122" s="30"/>
      <c r="I122" s="33"/>
    </row>
    <row r="123" spans="1:9" ht="12.75">
      <c r="A123" s="36"/>
      <c r="B123" s="30"/>
      <c r="C123" s="30"/>
      <c r="D123" s="30"/>
      <c r="E123" s="30"/>
      <c r="F123" s="30"/>
      <c r="G123" s="30"/>
      <c r="H123" s="30"/>
      <c r="I123" s="33"/>
    </row>
    <row r="124" spans="1:9" ht="12.75">
      <c r="A124" s="36"/>
      <c r="B124" s="30"/>
      <c r="C124" s="30"/>
      <c r="D124" s="30"/>
      <c r="E124" s="30"/>
      <c r="F124" s="30"/>
      <c r="G124" s="30"/>
      <c r="H124" s="30"/>
      <c r="I124" s="33"/>
    </row>
    <row r="125" spans="1:9" ht="12.75">
      <c r="A125" s="36"/>
      <c r="B125" s="30"/>
      <c r="C125" s="30"/>
      <c r="D125" s="30"/>
      <c r="E125" s="30"/>
      <c r="F125" s="30"/>
      <c r="G125" s="30"/>
      <c r="H125" s="30"/>
      <c r="I125" s="33"/>
    </row>
    <row r="126" spans="1:9" ht="12.75">
      <c r="A126" s="36"/>
      <c r="B126" s="30"/>
      <c r="C126" s="30"/>
      <c r="D126" s="30"/>
      <c r="E126" s="30"/>
      <c r="F126" s="30"/>
      <c r="G126" s="30"/>
      <c r="H126" s="30"/>
      <c r="I126" s="33"/>
    </row>
    <row r="127" spans="1:9" ht="12.75">
      <c r="A127" s="36"/>
      <c r="B127" s="30"/>
      <c r="C127" s="30"/>
      <c r="D127" s="30"/>
      <c r="E127" s="30"/>
      <c r="F127" s="30"/>
      <c r="G127" s="30"/>
      <c r="H127" s="30"/>
      <c r="I127" s="33"/>
    </row>
    <row r="128" spans="1:9" ht="12.75">
      <c r="A128" s="36"/>
      <c r="B128" s="30"/>
      <c r="C128" s="30"/>
      <c r="D128" s="30"/>
      <c r="E128" s="30"/>
      <c r="F128" s="30"/>
      <c r="G128" s="30"/>
      <c r="H128" s="30"/>
      <c r="I128" s="33"/>
    </row>
    <row r="129" spans="1:9" ht="12.75">
      <c r="A129" s="36"/>
      <c r="B129" s="30"/>
      <c r="C129" s="30"/>
      <c r="D129" s="30"/>
      <c r="E129" s="30"/>
      <c r="F129" s="30"/>
      <c r="G129" s="30"/>
      <c r="H129" s="30"/>
      <c r="I129" s="33"/>
    </row>
    <row r="130" spans="1:9" ht="12.75">
      <c r="A130" s="36"/>
      <c r="B130" s="30"/>
      <c r="C130" s="30"/>
      <c r="D130" s="30"/>
      <c r="E130" s="30"/>
      <c r="F130" s="30"/>
      <c r="G130" s="30"/>
      <c r="H130" s="30"/>
      <c r="I130" s="33"/>
    </row>
    <row r="131" spans="1:9" ht="12.75">
      <c r="A131" s="36"/>
      <c r="B131" s="30"/>
      <c r="C131" s="30"/>
      <c r="D131" s="30"/>
      <c r="E131" s="30"/>
      <c r="F131" s="30"/>
      <c r="G131" s="30"/>
      <c r="H131" s="30"/>
      <c r="I131" s="33"/>
    </row>
    <row r="132" spans="1:9" ht="12.75">
      <c r="A132" s="36"/>
      <c r="B132" s="30"/>
      <c r="C132" s="30"/>
      <c r="D132" s="30"/>
      <c r="E132" s="30"/>
      <c r="F132" s="30"/>
      <c r="G132" s="30"/>
      <c r="H132" s="30"/>
      <c r="I132" s="33"/>
    </row>
    <row r="133" spans="1:9" ht="12.75">
      <c r="A133" s="36"/>
      <c r="B133" s="30"/>
      <c r="C133" s="30"/>
      <c r="D133" s="30"/>
      <c r="E133" s="30"/>
      <c r="F133" s="30"/>
      <c r="G133" s="30"/>
      <c r="H133" s="30"/>
      <c r="I133" s="33"/>
    </row>
    <row r="134" spans="1:9" ht="12.75">
      <c r="A134" s="36"/>
      <c r="B134" s="30"/>
      <c r="C134" s="30"/>
      <c r="D134" s="30"/>
      <c r="E134" s="30"/>
      <c r="F134" s="30"/>
      <c r="G134" s="30"/>
      <c r="H134" s="30"/>
      <c r="I134" s="33"/>
    </row>
    <row r="135" spans="1:9" ht="12.75">
      <c r="A135" s="36"/>
      <c r="B135" s="30"/>
      <c r="C135" s="30"/>
      <c r="D135" s="30"/>
      <c r="E135" s="30"/>
      <c r="F135" s="30"/>
      <c r="G135" s="30"/>
      <c r="H135" s="30"/>
      <c r="I135" s="33"/>
    </row>
    <row r="136" spans="1:9" ht="12.75">
      <c r="A136" s="36"/>
      <c r="B136" s="30"/>
      <c r="C136" s="30"/>
      <c r="D136" s="30"/>
      <c r="E136" s="30"/>
      <c r="F136" s="30"/>
      <c r="G136" s="30"/>
      <c r="H136" s="30"/>
      <c r="I136" s="33"/>
    </row>
    <row r="137" spans="1:9" ht="12.75">
      <c r="A137" s="36"/>
      <c r="B137" s="30"/>
      <c r="C137" s="30"/>
      <c r="D137" s="30"/>
      <c r="E137" s="30"/>
      <c r="F137" s="30"/>
      <c r="G137" s="30"/>
      <c r="H137" s="30"/>
      <c r="I137" s="33"/>
    </row>
    <row r="138" spans="1:9" ht="12.75">
      <c r="A138" s="36"/>
      <c r="B138" s="30"/>
      <c r="C138" s="30"/>
      <c r="D138" s="30"/>
      <c r="E138" s="30"/>
      <c r="F138" s="30"/>
      <c r="G138" s="30"/>
      <c r="H138" s="30"/>
      <c r="I138" s="33"/>
    </row>
    <row r="139" spans="1:9" ht="12.75">
      <c r="A139" s="36"/>
      <c r="B139" s="30"/>
      <c r="C139" s="30"/>
      <c r="D139" s="30"/>
      <c r="E139" s="30"/>
      <c r="F139" s="30"/>
      <c r="G139" s="30"/>
      <c r="H139" s="30"/>
      <c r="I139" s="33"/>
    </row>
    <row r="140" spans="1:9" ht="12.75">
      <c r="A140" s="36"/>
      <c r="B140" s="30"/>
      <c r="C140" s="30"/>
      <c r="D140" s="30"/>
      <c r="E140" s="30"/>
      <c r="F140" s="30"/>
      <c r="G140" s="30"/>
      <c r="H140" s="30"/>
      <c r="I140" s="33"/>
    </row>
    <row r="141" spans="1:9" ht="12.75">
      <c r="A141" s="36"/>
      <c r="B141" s="30"/>
      <c r="C141" s="30"/>
      <c r="D141" s="30"/>
      <c r="E141" s="30"/>
      <c r="F141" s="30"/>
      <c r="G141" s="30"/>
      <c r="H141" s="30"/>
      <c r="I141" s="33"/>
    </row>
    <row r="142" spans="1:9" ht="12.75">
      <c r="A142" s="36"/>
      <c r="B142" s="30"/>
      <c r="C142" s="30"/>
      <c r="D142" s="30"/>
      <c r="E142" s="30"/>
      <c r="F142" s="30"/>
      <c r="G142" s="30"/>
      <c r="H142" s="30"/>
      <c r="I142" s="33"/>
    </row>
    <row r="143" spans="1:9" ht="12.75">
      <c r="A143" s="36"/>
      <c r="B143" s="30"/>
      <c r="C143" s="30"/>
      <c r="D143" s="30"/>
      <c r="E143" s="30"/>
      <c r="F143" s="30"/>
      <c r="G143" s="30"/>
      <c r="H143" s="30"/>
      <c r="I143" s="33"/>
    </row>
    <row r="144" spans="1:9" ht="12.75">
      <c r="A144" s="36"/>
      <c r="B144" s="30"/>
      <c r="C144" s="30"/>
      <c r="D144" s="30"/>
      <c r="E144" s="30"/>
      <c r="F144" s="30"/>
      <c r="G144" s="30"/>
      <c r="H144" s="30"/>
      <c r="I144" s="33"/>
    </row>
    <row r="145" spans="1:9" ht="12.75">
      <c r="A145" s="36"/>
      <c r="B145" s="30"/>
      <c r="C145" s="30"/>
      <c r="D145" s="30"/>
      <c r="E145" s="30"/>
      <c r="F145" s="30"/>
      <c r="G145" s="30"/>
      <c r="H145" s="30"/>
      <c r="I145" s="33"/>
    </row>
    <row r="146" spans="1:9" ht="12.75">
      <c r="A146" s="36"/>
      <c r="B146" s="30"/>
      <c r="C146" s="30"/>
      <c r="D146" s="30"/>
      <c r="E146" s="30"/>
      <c r="F146" s="30"/>
      <c r="G146" s="30"/>
      <c r="H146" s="30"/>
      <c r="I146" s="33"/>
    </row>
    <row r="147" spans="1:9" ht="12.75">
      <c r="A147" s="36"/>
      <c r="B147" s="30"/>
      <c r="C147" s="30"/>
      <c r="D147" s="30"/>
      <c r="E147" s="30"/>
      <c r="F147" s="30"/>
      <c r="G147" s="30"/>
      <c r="H147" s="30"/>
      <c r="I147" s="33"/>
    </row>
    <row r="148" spans="1:9" ht="12.75">
      <c r="A148" s="36"/>
      <c r="B148" s="30"/>
      <c r="C148" s="30"/>
      <c r="D148" s="30"/>
      <c r="E148" s="30"/>
      <c r="F148" s="30"/>
      <c r="G148" s="30"/>
      <c r="H148" s="30"/>
      <c r="I148" s="33"/>
    </row>
    <row r="149" spans="1:9" ht="12.75">
      <c r="A149" s="36"/>
      <c r="B149" s="30"/>
      <c r="C149" s="30"/>
      <c r="D149" s="30"/>
      <c r="E149" s="30"/>
      <c r="F149" s="30"/>
      <c r="G149" s="30"/>
      <c r="H149" s="30"/>
      <c r="I149" s="33"/>
    </row>
    <row r="150" spans="1:9" ht="12.75">
      <c r="A150" s="36"/>
      <c r="B150" s="30"/>
      <c r="C150" s="30"/>
      <c r="D150" s="30"/>
      <c r="E150" s="30"/>
      <c r="F150" s="30"/>
      <c r="G150" s="30"/>
      <c r="H150" s="30"/>
      <c r="I150" s="33"/>
    </row>
    <row r="151" spans="1:9" ht="12.75">
      <c r="A151" s="36"/>
      <c r="B151" s="30"/>
      <c r="C151" s="30"/>
      <c r="D151" s="30"/>
      <c r="E151" s="30"/>
      <c r="F151" s="30"/>
      <c r="G151" s="30"/>
      <c r="H151" s="30"/>
      <c r="I151" s="33"/>
    </row>
    <row r="152" spans="1:9" ht="12.75">
      <c r="A152" s="36"/>
      <c r="B152" s="30"/>
      <c r="C152" s="30"/>
      <c r="D152" s="30"/>
      <c r="E152" s="30"/>
      <c r="F152" s="30"/>
      <c r="G152" s="30"/>
      <c r="H152" s="30"/>
      <c r="I152" s="33"/>
    </row>
    <row r="153" spans="1:9" ht="12.75">
      <c r="A153" s="36"/>
      <c r="B153" s="30"/>
      <c r="C153" s="30"/>
      <c r="D153" s="30"/>
      <c r="E153" s="30"/>
      <c r="F153" s="30"/>
      <c r="G153" s="30"/>
      <c r="H153" s="30"/>
      <c r="I153" s="33"/>
    </row>
    <row r="154" spans="1:9" ht="12.75">
      <c r="A154" s="36"/>
      <c r="B154" s="30"/>
      <c r="C154" s="30"/>
      <c r="D154" s="30"/>
      <c r="E154" s="30"/>
      <c r="F154" s="30"/>
      <c r="G154" s="30"/>
      <c r="H154" s="30"/>
      <c r="I154" s="33"/>
    </row>
    <row r="155" spans="1:9" ht="12.75">
      <c r="A155" s="36"/>
      <c r="B155" s="30"/>
      <c r="C155" s="30"/>
      <c r="D155" s="30"/>
      <c r="E155" s="30"/>
      <c r="F155" s="30"/>
      <c r="G155" s="30"/>
      <c r="H155" s="30"/>
      <c r="I155" s="33"/>
    </row>
    <row r="156" spans="1:9" ht="12.75">
      <c r="A156" s="36"/>
      <c r="B156" s="30"/>
      <c r="C156" s="30"/>
      <c r="D156" s="30"/>
      <c r="E156" s="30"/>
      <c r="F156" s="30"/>
      <c r="G156" s="30"/>
      <c r="H156" s="30"/>
      <c r="I156" s="33"/>
    </row>
    <row r="157" spans="1:9" ht="12.75">
      <c r="A157" s="36"/>
      <c r="B157" s="30"/>
      <c r="C157" s="30"/>
      <c r="D157" s="30"/>
      <c r="E157" s="30"/>
      <c r="F157" s="30"/>
      <c r="G157" s="30"/>
      <c r="H157" s="30"/>
      <c r="I157" s="33"/>
    </row>
    <row r="158" spans="1:9" ht="12.75">
      <c r="A158" s="36"/>
      <c r="B158" s="30"/>
      <c r="C158" s="30"/>
      <c r="D158" s="30"/>
      <c r="E158" s="30"/>
      <c r="F158" s="30"/>
      <c r="G158" s="30"/>
      <c r="H158" s="30"/>
      <c r="I158" s="33"/>
    </row>
    <row r="159" spans="1:9" ht="12.75">
      <c r="A159" s="36"/>
      <c r="B159" s="30"/>
      <c r="C159" s="30"/>
      <c r="D159" s="30"/>
      <c r="E159" s="30"/>
      <c r="F159" s="30"/>
      <c r="G159" s="30"/>
      <c r="H159" s="30"/>
      <c r="I159" s="33"/>
    </row>
    <row r="160" spans="1:9" ht="12.75">
      <c r="A160" s="36"/>
      <c r="B160" s="30"/>
      <c r="C160" s="30"/>
      <c r="D160" s="30"/>
      <c r="E160" s="30"/>
      <c r="F160" s="30"/>
      <c r="G160" s="30"/>
      <c r="H160" s="30"/>
      <c r="I160" s="33"/>
    </row>
    <row r="161" spans="1:9" ht="12.75">
      <c r="A161" s="36"/>
      <c r="B161" s="30"/>
      <c r="C161" s="30"/>
      <c r="D161" s="30"/>
      <c r="E161" s="30"/>
      <c r="F161" s="30"/>
      <c r="G161" s="30"/>
      <c r="H161" s="30"/>
      <c r="I161" s="33"/>
    </row>
    <row r="162" spans="1:9" ht="12.75">
      <c r="A162" s="36"/>
      <c r="B162" s="30"/>
      <c r="C162" s="30"/>
      <c r="D162" s="30"/>
      <c r="E162" s="30"/>
      <c r="F162" s="30"/>
      <c r="G162" s="30"/>
      <c r="H162" s="30"/>
      <c r="I162" s="33"/>
    </row>
    <row r="163" spans="1:9" ht="12.75">
      <c r="A163" s="36"/>
      <c r="B163" s="30"/>
      <c r="C163" s="30"/>
      <c r="D163" s="30"/>
      <c r="E163" s="30"/>
      <c r="F163" s="30"/>
      <c r="G163" s="30"/>
      <c r="H163" s="30"/>
      <c r="I163" s="33"/>
    </row>
    <row r="164" spans="1:9" ht="12.75">
      <c r="A164" s="36"/>
      <c r="B164" s="30"/>
      <c r="C164" s="30"/>
      <c r="D164" s="30"/>
      <c r="E164" s="30"/>
      <c r="F164" s="30"/>
      <c r="G164" s="30"/>
      <c r="H164" s="30"/>
      <c r="I164" s="33"/>
    </row>
    <row r="165" spans="1:9" ht="12.75">
      <c r="A165" s="36"/>
      <c r="B165" s="30"/>
      <c r="C165" s="30"/>
      <c r="D165" s="30"/>
      <c r="E165" s="30"/>
      <c r="F165" s="30"/>
      <c r="G165" s="30"/>
      <c r="H165" s="30"/>
      <c r="I165" s="33"/>
    </row>
    <row r="166" spans="1:9" ht="12.75">
      <c r="A166" s="36"/>
      <c r="B166" s="30"/>
      <c r="C166" s="30"/>
      <c r="D166" s="30"/>
      <c r="E166" s="30"/>
      <c r="F166" s="30"/>
      <c r="G166" s="30"/>
      <c r="H166" s="30"/>
      <c r="I166" s="33"/>
    </row>
    <row r="167" spans="1:9" ht="12.75">
      <c r="A167" s="36"/>
      <c r="B167" s="30"/>
      <c r="C167" s="30"/>
      <c r="D167" s="30"/>
      <c r="E167" s="30"/>
      <c r="F167" s="30"/>
      <c r="G167" s="30"/>
      <c r="H167" s="30"/>
      <c r="I167" s="33"/>
    </row>
    <row r="168" spans="1:9" ht="12.75">
      <c r="A168" s="36"/>
      <c r="B168" s="30"/>
      <c r="C168" s="30"/>
      <c r="D168" s="30"/>
      <c r="E168" s="30"/>
      <c r="F168" s="30"/>
      <c r="G168" s="30"/>
      <c r="H168" s="30"/>
      <c r="I168" s="33"/>
    </row>
    <row r="169" spans="1:9" ht="12.75">
      <c r="A169" s="36"/>
      <c r="B169" s="30"/>
      <c r="C169" s="30"/>
      <c r="D169" s="30"/>
      <c r="E169" s="30"/>
      <c r="F169" s="30"/>
      <c r="G169" s="30"/>
      <c r="H169" s="30"/>
      <c r="I169" s="33"/>
    </row>
    <row r="170" spans="1:9" ht="12.75">
      <c r="A170" s="36"/>
      <c r="B170" s="30"/>
      <c r="C170" s="30"/>
      <c r="D170" s="30"/>
      <c r="E170" s="30"/>
      <c r="F170" s="30"/>
      <c r="G170" s="30"/>
      <c r="H170" s="30"/>
      <c r="I170" s="33"/>
    </row>
    <row r="171" spans="1:9" ht="12.75">
      <c r="A171" s="36"/>
      <c r="B171" s="30"/>
      <c r="C171" s="30"/>
      <c r="D171" s="30"/>
      <c r="E171" s="30"/>
      <c r="F171" s="30"/>
      <c r="G171" s="30"/>
      <c r="H171" s="30"/>
      <c r="I171" s="33"/>
    </row>
    <row r="172" spans="1:9" ht="12.75">
      <c r="A172" s="36"/>
      <c r="B172" s="30"/>
      <c r="C172" s="30"/>
      <c r="D172" s="30"/>
      <c r="E172" s="30"/>
      <c r="F172" s="30"/>
      <c r="G172" s="30"/>
      <c r="H172" s="30"/>
      <c r="I172" s="33"/>
    </row>
    <row r="173" spans="1:9" ht="12.75">
      <c r="A173" s="36"/>
      <c r="B173" s="30"/>
      <c r="C173" s="30"/>
      <c r="D173" s="30"/>
      <c r="E173" s="30"/>
      <c r="F173" s="30"/>
      <c r="G173" s="30"/>
      <c r="H173" s="30"/>
      <c r="I173" s="33"/>
    </row>
    <row r="174" spans="1:9" ht="12.75">
      <c r="A174" s="36"/>
      <c r="B174" s="30"/>
      <c r="C174" s="30"/>
      <c r="D174" s="30"/>
      <c r="E174" s="30"/>
      <c r="F174" s="30"/>
      <c r="G174" s="30"/>
      <c r="H174" s="30"/>
      <c r="I174" s="33"/>
    </row>
    <row r="175" spans="1:9" ht="12.75">
      <c r="A175" s="36"/>
      <c r="B175" s="30"/>
      <c r="C175" s="30"/>
      <c r="D175" s="30"/>
      <c r="E175" s="30"/>
      <c r="F175" s="30"/>
      <c r="G175" s="30"/>
      <c r="H175" s="30"/>
      <c r="I175" s="33"/>
    </row>
    <row r="176" spans="1:9" ht="12.75">
      <c r="A176" s="36"/>
      <c r="B176" s="30"/>
      <c r="C176" s="30"/>
      <c r="D176" s="30"/>
      <c r="E176" s="30"/>
      <c r="F176" s="30"/>
      <c r="G176" s="30"/>
      <c r="H176" s="30"/>
      <c r="I176" s="33"/>
    </row>
    <row r="177" spans="1:9" ht="12.75">
      <c r="A177" s="36"/>
      <c r="B177" s="30"/>
      <c r="C177" s="30"/>
      <c r="D177" s="30"/>
      <c r="E177" s="30"/>
      <c r="F177" s="30"/>
      <c r="G177" s="30"/>
      <c r="H177" s="30"/>
      <c r="I177" s="33"/>
    </row>
    <row r="178" spans="1:9" ht="12.75">
      <c r="A178" s="36"/>
      <c r="B178" s="30"/>
      <c r="C178" s="30"/>
      <c r="D178" s="30"/>
      <c r="E178" s="30"/>
      <c r="F178" s="30"/>
      <c r="G178" s="30"/>
      <c r="H178" s="30"/>
      <c r="I178" s="33"/>
    </row>
    <row r="179" spans="1:9" ht="12.75">
      <c r="A179" s="36"/>
      <c r="B179" s="30"/>
      <c r="C179" s="30"/>
      <c r="D179" s="30"/>
      <c r="E179" s="30"/>
      <c r="F179" s="30"/>
      <c r="G179" s="30"/>
      <c r="H179" s="30"/>
      <c r="I179" s="33"/>
    </row>
    <row r="180" spans="1:9" ht="12.75">
      <c r="A180" s="36"/>
      <c r="B180" s="30"/>
      <c r="C180" s="30"/>
      <c r="D180" s="30"/>
      <c r="E180" s="30"/>
      <c r="F180" s="30"/>
      <c r="G180" s="30"/>
      <c r="H180" s="30"/>
      <c r="I180" s="33"/>
    </row>
    <row r="181" spans="1:9" ht="12.75">
      <c r="A181" s="36"/>
      <c r="B181" s="30"/>
      <c r="C181" s="30"/>
      <c r="D181" s="30"/>
      <c r="E181" s="30"/>
      <c r="F181" s="30"/>
      <c r="G181" s="30"/>
      <c r="H181" s="30"/>
      <c r="I181" s="33"/>
    </row>
    <row r="182" spans="1:9" ht="12.75">
      <c r="A182" s="36"/>
      <c r="B182" s="30"/>
      <c r="C182" s="30"/>
      <c r="D182" s="30"/>
      <c r="E182" s="30"/>
      <c r="F182" s="30"/>
      <c r="G182" s="30"/>
      <c r="H182" s="30"/>
      <c r="I182" s="33"/>
    </row>
    <row r="183" spans="1:9" ht="12.75">
      <c r="A183" s="36"/>
      <c r="B183" s="30"/>
      <c r="C183" s="30"/>
      <c r="D183" s="30"/>
      <c r="E183" s="30"/>
      <c r="F183" s="30"/>
      <c r="G183" s="30"/>
      <c r="H183" s="30"/>
      <c r="I183" s="33"/>
    </row>
    <row r="184" spans="1:9" ht="12.75">
      <c r="A184" s="36"/>
      <c r="B184" s="30"/>
      <c r="C184" s="30"/>
      <c r="D184" s="30"/>
      <c r="E184" s="30"/>
      <c r="F184" s="30"/>
      <c r="G184" s="30"/>
      <c r="H184" s="30"/>
      <c r="I184" s="33"/>
    </row>
    <row r="185" spans="1:9" ht="12.75">
      <c r="A185" s="36"/>
      <c r="B185" s="30"/>
      <c r="C185" s="30"/>
      <c r="D185" s="30"/>
      <c r="E185" s="30"/>
      <c r="F185" s="30"/>
      <c r="G185" s="30"/>
      <c r="H185" s="30"/>
      <c r="I185" s="33"/>
    </row>
    <row r="186" spans="1:9" ht="12.75">
      <c r="A186" s="36"/>
      <c r="B186" s="30"/>
      <c r="C186" s="30"/>
      <c r="D186" s="30"/>
      <c r="E186" s="30"/>
      <c r="F186" s="30"/>
      <c r="G186" s="30"/>
      <c r="H186" s="30"/>
      <c r="I186" s="33"/>
    </row>
    <row r="187" spans="1:9" ht="12.75">
      <c r="A187" s="36"/>
      <c r="B187" s="30"/>
      <c r="C187" s="30"/>
      <c r="D187" s="30"/>
      <c r="E187" s="30"/>
      <c r="F187" s="30"/>
      <c r="G187" s="30"/>
      <c r="H187" s="30"/>
      <c r="I187" s="33"/>
    </row>
    <row r="188" spans="1:9" ht="12.75">
      <c r="A188" s="36"/>
      <c r="B188" s="30"/>
      <c r="C188" s="30"/>
      <c r="D188" s="30"/>
      <c r="E188" s="30"/>
      <c r="F188" s="30"/>
      <c r="G188" s="30"/>
      <c r="H188" s="30"/>
      <c r="I188" s="33"/>
    </row>
    <row r="189" spans="1:9" ht="12.75">
      <c r="A189" s="36"/>
      <c r="B189" s="30"/>
      <c r="C189" s="30"/>
      <c r="D189" s="30"/>
      <c r="E189" s="30"/>
      <c r="F189" s="30"/>
      <c r="G189" s="30"/>
      <c r="H189" s="30"/>
      <c r="I189" s="33"/>
    </row>
    <row r="190" spans="1:9" ht="12.75">
      <c r="A190" s="36"/>
      <c r="B190" s="30"/>
      <c r="C190" s="30"/>
      <c r="D190" s="30"/>
      <c r="E190" s="30"/>
      <c r="F190" s="30"/>
      <c r="G190" s="30"/>
      <c r="H190" s="30"/>
      <c r="I190" s="33"/>
    </row>
    <row r="191" spans="1:9" ht="12.75">
      <c r="A191" s="36"/>
      <c r="B191" s="30"/>
      <c r="C191" s="30"/>
      <c r="D191" s="30"/>
      <c r="E191" s="30"/>
      <c r="F191" s="30"/>
      <c r="G191" s="30"/>
      <c r="H191" s="30"/>
      <c r="I191" s="33"/>
    </row>
    <row r="192" spans="1:9" ht="12.75">
      <c r="A192" s="36"/>
      <c r="B192" s="30"/>
      <c r="C192" s="30"/>
      <c r="D192" s="30"/>
      <c r="E192" s="30"/>
      <c r="F192" s="30"/>
      <c r="G192" s="30"/>
      <c r="H192" s="30"/>
      <c r="I192" s="33"/>
    </row>
  </sheetData>
  <sheetProtection password="94A5" sheet="1" objects="1" scenarios="1"/>
  <mergeCells count="64">
    <mergeCell ref="A112:I112"/>
    <mergeCell ref="A107:I107"/>
    <mergeCell ref="A108:I108"/>
    <mergeCell ref="A109:I109"/>
    <mergeCell ref="A106:I106"/>
    <mergeCell ref="A87:I87"/>
    <mergeCell ref="A88:I88"/>
    <mergeCell ref="A89:I89"/>
    <mergeCell ref="A90:I90"/>
    <mergeCell ref="A91:I91"/>
    <mergeCell ref="A111:I111"/>
    <mergeCell ref="A110:I110"/>
    <mergeCell ref="A103:I103"/>
    <mergeCell ref="A104:I104"/>
    <mergeCell ref="A105:I105"/>
    <mergeCell ref="A101:I101"/>
    <mergeCell ref="A102:I102"/>
    <mergeCell ref="A92:I92"/>
    <mergeCell ref="A93:I93"/>
    <mergeCell ref="A94:I94"/>
    <mergeCell ref="A97:I97"/>
    <mergeCell ref="A98:I98"/>
    <mergeCell ref="A99:I99"/>
    <mergeCell ref="A100:I100"/>
    <mergeCell ref="A85:I85"/>
    <mergeCell ref="A95:I95"/>
    <mergeCell ref="A96:I96"/>
    <mergeCell ref="A79:C79"/>
    <mergeCell ref="E82:F82"/>
    <mergeCell ref="G82:H82"/>
    <mergeCell ref="G80:H80"/>
    <mergeCell ref="G81:H81"/>
    <mergeCell ref="A82:C82"/>
    <mergeCell ref="A86:I86"/>
    <mergeCell ref="G78:H78"/>
    <mergeCell ref="E78:F78"/>
    <mergeCell ref="A53:H53"/>
    <mergeCell ref="A59:H59"/>
    <mergeCell ref="A73:H73"/>
    <mergeCell ref="A69:H69"/>
    <mergeCell ref="A71:H71"/>
    <mergeCell ref="A67:H67"/>
    <mergeCell ref="A49:H49"/>
    <mergeCell ref="A51:H51"/>
    <mergeCell ref="A57:H57"/>
    <mergeCell ref="A65:H65"/>
    <mergeCell ref="A61:H61"/>
    <mergeCell ref="A63:H63"/>
    <mergeCell ref="A41:H41"/>
    <mergeCell ref="A25:H25"/>
    <mergeCell ref="C7:I7"/>
    <mergeCell ref="C9:I9"/>
    <mergeCell ref="A21:H21"/>
    <mergeCell ref="A23:H23"/>
    <mergeCell ref="A43:H43"/>
    <mergeCell ref="A39:H39"/>
    <mergeCell ref="A27:H27"/>
    <mergeCell ref="A47:H47"/>
    <mergeCell ref="A33:H33"/>
    <mergeCell ref="A35:H35"/>
    <mergeCell ref="A29:H29"/>
    <mergeCell ref="A31:H31"/>
    <mergeCell ref="A45:H45"/>
    <mergeCell ref="A37:H37"/>
  </mergeCells>
  <dataValidations count="4">
    <dataValidation type="custom" allowBlank="1" showInputMessage="1" showErrorMessage="1" errorTitle="Nur 2 Kommastellen möglich!" error="Hier können Sie maximal zwei Kommastellen eingeben." sqref="I21 I73 I69 I65 I61 I45 I41 I37 I33 I29 I25 I49 I57 I53">
      <formula1>LEN($I21)-LEN(INT($I21))&lt;=3</formula1>
    </dataValidation>
    <dataValidation type="list" allowBlank="1" showInputMessage="1" showErrorMessage="1" errorTitle="Achtung: falsche Eingabe" error="Der Pauschalsatz pro Maßnahmenstunde beträgt bei Maschinen oder maschinellen Anlagen 0,015 Prozent, bei computergesteuerten Maschinen, EDV-Geräten und Software 0,030 Prozent." sqref="E82:F82">
      <formula1>$N$80:$N$81</formula1>
    </dataValidation>
    <dataValidation type="custom" allowBlank="1" showInputMessage="1" showErrorMessage="1" errorTitle="Nur 2 Kommastellen möglich!" error="Hier können Sie maximal zwei Kommastellen eingeben." sqref="D82">
      <formula1>LEN($D82)-LEN(INT($D82))&lt;=3</formula1>
    </dataValidation>
    <dataValidation type="custom" allowBlank="1" showInputMessage="1" showErrorMessage="1" errorTitle="Nur 2 Kommastellen möglich!" error="Hier können Sie maximal zwei Kommastellen eingeben." sqref="G82:H82">
      <formula1>LEN($G82)-LEN(INT($G82))&lt;=3</formula1>
    </dataValidation>
  </dataValidations>
  <printOptions/>
  <pageMargins left="0.5905511811023623" right="0.5905511811023623" top="0.7874015748031497" bottom="0.7874015748031497" header="0.5118110236220472" footer="0.5118110236220472"/>
  <pageSetup horizontalDpi="600" verticalDpi="600" orientation="portrait" paperSize="9" r:id="rId5"/>
  <headerFooter alignWithMargins="0">
    <oddFooter xml:space="preserve">&amp;L&amp;6FORMULAR BM KALKULATION OHNE WETTBEWERB 04.01
&amp;8Seite &amp;P&amp;R&amp;6DVR: 4013345&amp;10 </oddFooter>
  </headerFooter>
  <drawing r:id="rId4"/>
  <legacyDrawing r:id="rId3"/>
  <oleObjects>
    <oleObject progId="Word.Picture.8" shapeId="1783872" r:id="rId2"/>
  </oleObjects>
</worksheet>
</file>

<file path=xl/worksheets/sheet6.xml><?xml version="1.0" encoding="utf-8"?>
<worksheet xmlns="http://schemas.openxmlformats.org/spreadsheetml/2006/main" xmlns:r="http://schemas.openxmlformats.org/officeDocument/2006/relationships">
  <sheetPr codeName="Gemeinkosten_Nebenkosten1"/>
  <dimension ref="A1:N73"/>
  <sheetViews>
    <sheetView showGridLines="0" showRowColHeaders="0" zoomScalePageLayoutView="0" workbookViewId="0" topLeftCell="A1">
      <pane ySplit="10" topLeftCell="A11" activePane="bottomLeft" state="frozen"/>
      <selection pane="topLeft" activeCell="A1" sqref="A1"/>
      <selection pane="bottomLeft" activeCell="A1" sqref="A1"/>
    </sheetView>
  </sheetViews>
  <sheetFormatPr defaultColWidth="11.421875" defaultRowHeight="12.75"/>
  <cols>
    <col min="1" max="1" width="11.421875" style="293" customWidth="1"/>
    <col min="2" max="2" width="11.28125" style="293" customWidth="1"/>
    <col min="3" max="3" width="1.1484375" style="293" customWidth="1"/>
    <col min="4" max="5" width="11.57421875" style="293" customWidth="1"/>
    <col min="6" max="6" width="11.00390625" style="293" customWidth="1"/>
    <col min="7" max="7" width="0.13671875" style="293" hidden="1" customWidth="1"/>
    <col min="8" max="8" width="15.421875" style="293" customWidth="1"/>
    <col min="9" max="9" width="16.00390625" style="293" customWidth="1"/>
    <col min="10" max="10" width="7.421875" style="293" hidden="1" customWidth="1"/>
    <col min="11" max="11" width="9.7109375" style="293" hidden="1" customWidth="1"/>
    <col min="12" max="12" width="4.00390625" style="293" hidden="1" customWidth="1"/>
    <col min="13" max="16384" width="11.421875" style="293" customWidth="1"/>
  </cols>
  <sheetData>
    <row r="1" spans="1:11" ht="17.25" customHeight="1" hidden="1">
      <c r="A1" s="292"/>
      <c r="B1" s="292"/>
      <c r="C1" s="292"/>
      <c r="D1" s="292"/>
      <c r="E1" s="292"/>
      <c r="F1" s="292"/>
      <c r="G1" s="292"/>
      <c r="H1" s="292"/>
      <c r="I1" s="292"/>
      <c r="J1" s="292" t="s">
        <v>242</v>
      </c>
      <c r="K1" s="292"/>
    </row>
    <row r="2" spans="1:11" ht="9.75" customHeight="1" hidden="1">
      <c r="A2" s="292"/>
      <c r="B2" s="292"/>
      <c r="C2" s="292"/>
      <c r="D2" s="292"/>
      <c r="E2" s="292"/>
      <c r="F2" s="292"/>
      <c r="G2" s="292"/>
      <c r="H2" s="292"/>
      <c r="I2" s="292"/>
      <c r="J2" s="292">
        <f>VLOOKUP(J1,J21:K985,2,FALSE)</f>
        <v>22</v>
      </c>
      <c r="K2" s="292"/>
    </row>
    <row r="3" spans="1:11" ht="7.5" customHeight="1" hidden="1">
      <c r="A3" s="292"/>
      <c r="B3" s="292"/>
      <c r="C3" s="292"/>
      <c r="D3" s="292"/>
      <c r="E3" s="292"/>
      <c r="F3" s="292"/>
      <c r="G3" s="292"/>
      <c r="H3" s="292"/>
      <c r="I3" s="292"/>
      <c r="J3" s="292"/>
      <c r="K3" s="292"/>
    </row>
    <row r="4" spans="1:11" ht="7.5" customHeight="1" hidden="1">
      <c r="A4" s="292"/>
      <c r="B4" s="292"/>
      <c r="C4" s="292"/>
      <c r="D4" s="292"/>
      <c r="E4" s="294"/>
      <c r="F4" s="292"/>
      <c r="G4" s="292"/>
      <c r="H4" s="292"/>
      <c r="I4" s="292"/>
      <c r="J4" s="292"/>
      <c r="K4" s="292"/>
    </row>
    <row r="5" spans="1:11" ht="7.5" customHeight="1" hidden="1">
      <c r="A5" s="292"/>
      <c r="B5" s="292"/>
      <c r="C5" s="292"/>
      <c r="D5" s="292"/>
      <c r="E5" s="294"/>
      <c r="F5" s="292"/>
      <c r="G5" s="292"/>
      <c r="H5" s="292"/>
      <c r="I5" s="292"/>
      <c r="J5" s="292"/>
      <c r="K5" s="292"/>
    </row>
    <row r="6" spans="1:11" ht="9.75" customHeight="1" hidden="1">
      <c r="A6" s="292"/>
      <c r="B6" s="292"/>
      <c r="C6" s="292"/>
      <c r="D6" s="292"/>
      <c r="E6" s="295"/>
      <c r="F6" s="292"/>
      <c r="G6" s="292"/>
      <c r="H6" s="292"/>
      <c r="I6" s="292"/>
      <c r="J6" s="292"/>
      <c r="K6" s="292"/>
    </row>
    <row r="7" spans="1:14" ht="13.5" customHeight="1" hidden="1">
      <c r="A7" s="296"/>
      <c r="B7" s="297" t="s">
        <v>333</v>
      </c>
      <c r="C7" s="766">
        <f>IF(Bewerber=0,"",Bewerber)</f>
      </c>
      <c r="D7" s="767"/>
      <c r="E7" s="767"/>
      <c r="F7" s="767"/>
      <c r="G7" s="767"/>
      <c r="H7" s="767"/>
      <c r="I7" s="768"/>
      <c r="J7" s="298"/>
      <c r="K7" s="292"/>
      <c r="L7" s="292"/>
      <c r="M7" s="292"/>
      <c r="N7" s="292"/>
    </row>
    <row r="8" spans="1:14" ht="6" customHeight="1" hidden="1">
      <c r="A8" s="299"/>
      <c r="B8" s="299"/>
      <c r="C8" s="296"/>
      <c r="D8" s="299"/>
      <c r="E8" s="299"/>
      <c r="F8" s="299"/>
      <c r="G8" s="299"/>
      <c r="H8" s="300"/>
      <c r="I8" s="301"/>
      <c r="J8" s="298"/>
      <c r="K8" s="292"/>
      <c r="L8" s="292"/>
      <c r="M8" s="292"/>
      <c r="N8" s="292"/>
    </row>
    <row r="9" spans="1:14" ht="12" customHeight="1" hidden="1">
      <c r="A9" s="296"/>
      <c r="B9" s="297" t="s">
        <v>336</v>
      </c>
      <c r="C9" s="769">
        <f>IF(Massnahme=0,"",Massnahme)</f>
      </c>
      <c r="D9" s="770"/>
      <c r="E9" s="770"/>
      <c r="F9" s="770"/>
      <c r="G9" s="770"/>
      <c r="H9" s="770"/>
      <c r="I9" s="771"/>
      <c r="J9" s="298"/>
      <c r="K9" s="292"/>
      <c r="L9" s="292"/>
      <c r="M9" s="292"/>
      <c r="N9" s="292"/>
    </row>
    <row r="10" spans="1:11" s="303" customFormat="1" ht="26.25" customHeight="1">
      <c r="A10" s="302"/>
      <c r="B10" s="302"/>
      <c r="C10" s="302"/>
      <c r="D10" s="302"/>
      <c r="E10" s="302"/>
      <c r="F10" s="302"/>
      <c r="G10" s="302"/>
      <c r="H10" s="302"/>
      <c r="I10" s="302"/>
      <c r="J10" s="302"/>
      <c r="K10" s="302"/>
    </row>
    <row r="11" spans="1:11" ht="20.25" customHeight="1">
      <c r="A11" s="548"/>
      <c r="B11" s="548"/>
      <c r="C11" s="548"/>
      <c r="D11" s="548"/>
      <c r="E11" s="548"/>
      <c r="F11" s="548"/>
      <c r="G11" s="548"/>
      <c r="H11" s="548"/>
      <c r="I11" s="548"/>
      <c r="J11" s="292"/>
      <c r="K11" s="292"/>
    </row>
    <row r="12" spans="1:11" ht="15" customHeight="1">
      <c r="A12" s="549" t="s">
        <v>168</v>
      </c>
      <c r="B12" s="550"/>
      <c r="C12" s="550"/>
      <c r="D12" s="550"/>
      <c r="E12" s="550"/>
      <c r="F12" s="550"/>
      <c r="G12" s="550"/>
      <c r="H12" s="550"/>
      <c r="I12" s="550"/>
      <c r="J12" s="292">
        <f>COLUMN()</f>
        <v>10</v>
      </c>
      <c r="K12" s="292"/>
    </row>
    <row r="13" spans="1:11" ht="12" customHeight="1">
      <c r="A13" s="550"/>
      <c r="B13" s="550"/>
      <c r="C13" s="550"/>
      <c r="D13" s="550"/>
      <c r="E13" s="550"/>
      <c r="F13" s="550"/>
      <c r="G13" s="550"/>
      <c r="H13" s="550"/>
      <c r="I13" s="550"/>
      <c r="J13" s="292"/>
      <c r="K13" s="292"/>
    </row>
    <row r="14" spans="1:11" ht="13.5" customHeight="1">
      <c r="A14" s="551" t="s">
        <v>169</v>
      </c>
      <c r="B14" s="552"/>
      <c r="C14" s="552"/>
      <c r="D14" s="552"/>
      <c r="E14" s="553"/>
      <c r="F14" s="553"/>
      <c r="G14" s="553"/>
      <c r="H14" s="554"/>
      <c r="I14" s="653"/>
      <c r="J14" s="292"/>
      <c r="K14" s="292"/>
    </row>
    <row r="15" spans="1:11" ht="12" customHeight="1">
      <c r="A15" s="550"/>
      <c r="B15" s="550"/>
      <c r="C15" s="550"/>
      <c r="D15" s="550"/>
      <c r="E15" s="550"/>
      <c r="F15" s="550"/>
      <c r="G15" s="550"/>
      <c r="H15" s="550"/>
      <c r="I15" s="550"/>
      <c r="J15" s="292"/>
      <c r="K15" s="292"/>
    </row>
    <row r="16" spans="1:11" ht="13.5" customHeight="1">
      <c r="A16" s="550"/>
      <c r="B16" s="550"/>
      <c r="C16" s="550"/>
      <c r="D16" s="550"/>
      <c r="E16" s="550"/>
      <c r="F16" s="550"/>
      <c r="G16" s="550"/>
      <c r="H16" s="550"/>
      <c r="I16" s="550"/>
      <c r="J16" s="292"/>
      <c r="K16" s="292"/>
    </row>
    <row r="17" spans="1:11" ht="13.5" customHeight="1">
      <c r="A17" s="550"/>
      <c r="B17" s="550"/>
      <c r="C17" s="550"/>
      <c r="D17" s="550"/>
      <c r="E17" s="550"/>
      <c r="F17" s="550"/>
      <c r="G17" s="550"/>
      <c r="H17" s="550"/>
      <c r="I17" s="550"/>
      <c r="J17" s="292"/>
      <c r="K17" s="292"/>
    </row>
    <row r="18" spans="1:11" ht="15">
      <c r="A18" s="549" t="s">
        <v>315</v>
      </c>
      <c r="B18" s="550"/>
      <c r="C18" s="550"/>
      <c r="D18" s="550"/>
      <c r="E18" s="550"/>
      <c r="F18" s="550"/>
      <c r="G18" s="550"/>
      <c r="H18" s="550"/>
      <c r="I18" s="550"/>
      <c r="J18" s="292"/>
      <c r="K18" s="292"/>
    </row>
    <row r="19" spans="1:11" ht="14.25" customHeight="1">
      <c r="A19" s="550"/>
      <c r="B19" s="550"/>
      <c r="C19" s="550"/>
      <c r="D19" s="550"/>
      <c r="E19" s="550"/>
      <c r="F19" s="550"/>
      <c r="G19" s="550"/>
      <c r="H19" s="550"/>
      <c r="I19" s="550"/>
      <c r="J19" s="292"/>
      <c r="K19" s="292"/>
    </row>
    <row r="20" spans="1:9" ht="19.5" customHeight="1">
      <c r="A20" s="555" t="s">
        <v>268</v>
      </c>
      <c r="B20" s="556"/>
      <c r="C20" s="556"/>
      <c r="D20" s="556"/>
      <c r="E20" s="556" t="s">
        <v>223</v>
      </c>
      <c r="F20" s="556"/>
      <c r="G20" s="556"/>
      <c r="H20" s="556"/>
      <c r="I20" s="557"/>
    </row>
    <row r="21" spans="1:11" ht="12.75">
      <c r="A21" s="304" t="s">
        <v>214</v>
      </c>
      <c r="B21" s="305"/>
      <c r="C21" s="305"/>
      <c r="D21" s="306"/>
      <c r="E21" s="306"/>
      <c r="F21" s="307"/>
      <c r="G21" s="308"/>
      <c r="H21" s="309" t="s">
        <v>357</v>
      </c>
      <c r="I21" s="344">
        <f>ROUND(SUM(I22:I23),2)</f>
        <v>0</v>
      </c>
      <c r="J21" s="292" t="s">
        <v>242</v>
      </c>
      <c r="K21" s="292">
        <f>ROW(J22)</f>
        <v>22</v>
      </c>
    </row>
    <row r="22" spans="1:11" ht="12.75">
      <c r="A22" s="772"/>
      <c r="B22" s="773"/>
      <c r="C22" s="773"/>
      <c r="D22" s="773"/>
      <c r="E22" s="773"/>
      <c r="F22" s="773"/>
      <c r="G22" s="774"/>
      <c r="H22" s="774"/>
      <c r="I22" s="130"/>
      <c r="J22" s="292">
        <v>1</v>
      </c>
      <c r="K22" s="292"/>
    </row>
    <row r="23" spans="1:11" ht="11.25" customHeight="1" hidden="1">
      <c r="A23" s="310"/>
      <c r="B23" s="311"/>
      <c r="C23" s="311"/>
      <c r="D23" s="312"/>
      <c r="E23" s="312"/>
      <c r="F23" s="312"/>
      <c r="G23" s="311"/>
      <c r="H23" s="312"/>
      <c r="I23" s="313"/>
      <c r="J23" s="292">
        <v>999</v>
      </c>
      <c r="K23" s="292"/>
    </row>
    <row r="24" spans="1:11" ht="12.75">
      <c r="A24" s="304" t="s">
        <v>216</v>
      </c>
      <c r="B24" s="305"/>
      <c r="C24" s="305"/>
      <c r="D24" s="306"/>
      <c r="E24" s="306"/>
      <c r="F24" s="307"/>
      <c r="G24" s="308"/>
      <c r="H24" s="309" t="s">
        <v>357</v>
      </c>
      <c r="I24" s="344">
        <f>ROUND(SUM(I25:I26),2)</f>
        <v>0</v>
      </c>
      <c r="J24" s="292" t="s">
        <v>243</v>
      </c>
      <c r="K24" s="292">
        <f>ROW(J25)</f>
        <v>25</v>
      </c>
    </row>
    <row r="25" spans="1:11" ht="12.75">
      <c r="A25" s="772"/>
      <c r="B25" s="773"/>
      <c r="C25" s="773"/>
      <c r="D25" s="773"/>
      <c r="E25" s="773"/>
      <c r="F25" s="773"/>
      <c r="G25" s="774"/>
      <c r="H25" s="774"/>
      <c r="I25" s="130"/>
      <c r="J25" s="292">
        <v>1</v>
      </c>
      <c r="K25" s="292"/>
    </row>
    <row r="26" spans="1:11" ht="13.5" customHeight="1" hidden="1">
      <c r="A26" s="314"/>
      <c r="B26" s="315"/>
      <c r="C26" s="315"/>
      <c r="D26" s="316"/>
      <c r="E26" s="316"/>
      <c r="F26" s="317"/>
      <c r="G26" s="315"/>
      <c r="H26" s="315"/>
      <c r="I26" s="313"/>
      <c r="J26" s="292">
        <v>999</v>
      </c>
      <c r="K26" s="292"/>
    </row>
    <row r="27" spans="1:11" ht="12.75" hidden="1">
      <c r="A27" s="318"/>
      <c r="B27" s="319"/>
      <c r="C27" s="319"/>
      <c r="D27" s="320"/>
      <c r="E27" s="320"/>
      <c r="F27" s="321"/>
      <c r="G27" s="319"/>
      <c r="H27" s="319"/>
      <c r="I27" s="322"/>
      <c r="J27" s="292"/>
      <c r="K27" s="292"/>
    </row>
    <row r="28" spans="1:11" ht="13.5" customHeight="1">
      <c r="A28" s="304" t="s">
        <v>472</v>
      </c>
      <c r="B28" s="305"/>
      <c r="C28" s="305"/>
      <c r="D28" s="323"/>
      <c r="E28" s="323"/>
      <c r="F28" s="324"/>
      <c r="G28" s="308"/>
      <c r="H28" s="309" t="s">
        <v>357</v>
      </c>
      <c r="I28" s="344">
        <f>ROUND(SUM(I29:I30),2)</f>
        <v>0</v>
      </c>
      <c r="J28" s="292" t="s">
        <v>244</v>
      </c>
      <c r="K28" s="292">
        <f>ROW(J29)</f>
        <v>29</v>
      </c>
    </row>
    <row r="29" spans="1:11" ht="13.5" thickBot="1">
      <c r="A29" s="776"/>
      <c r="B29" s="773"/>
      <c r="C29" s="773"/>
      <c r="D29" s="773"/>
      <c r="E29" s="773"/>
      <c r="F29" s="773"/>
      <c r="G29" s="774"/>
      <c r="H29" s="774"/>
      <c r="I29" s="171"/>
      <c r="J29" s="292">
        <v>1</v>
      </c>
      <c r="K29" s="292"/>
    </row>
    <row r="30" spans="1:11" ht="10.5" customHeight="1" hidden="1">
      <c r="A30" s="325"/>
      <c r="B30" s="326"/>
      <c r="C30" s="326"/>
      <c r="D30" s="327"/>
      <c r="E30" s="327"/>
      <c r="F30" s="328"/>
      <c r="G30" s="329"/>
      <c r="H30" s="330"/>
      <c r="I30" s="331"/>
      <c r="J30" s="292">
        <v>999</v>
      </c>
      <c r="K30" s="292"/>
    </row>
    <row r="31" spans="1:11" ht="13.5" hidden="1" thickBot="1">
      <c r="A31" s="332"/>
      <c r="B31" s="333"/>
      <c r="C31" s="333"/>
      <c r="D31" s="334"/>
      <c r="E31" s="334"/>
      <c r="F31" s="335"/>
      <c r="G31" s="336"/>
      <c r="H31" s="330"/>
      <c r="I31" s="337"/>
      <c r="J31" s="292"/>
      <c r="K31" s="292"/>
    </row>
    <row r="32" spans="1:9" ht="13.5" thickBot="1">
      <c r="A32" s="338"/>
      <c r="B32" s="338"/>
      <c r="C32" s="338"/>
      <c r="D32" s="338"/>
      <c r="E32" s="339"/>
      <c r="F32" s="340"/>
      <c r="G32" s="340"/>
      <c r="H32" s="341" t="s">
        <v>363</v>
      </c>
      <c r="I32" s="558">
        <f>I21+I24+I28</f>
        <v>0</v>
      </c>
    </row>
    <row r="33" spans="1:9" ht="12.75">
      <c r="A33" s="559"/>
      <c r="B33" s="559"/>
      <c r="C33" s="559"/>
      <c r="D33" s="559"/>
      <c r="E33" s="559"/>
      <c r="F33" s="559"/>
      <c r="G33" s="559"/>
      <c r="H33" s="559"/>
      <c r="I33" s="559"/>
    </row>
    <row r="34" spans="1:9" ht="22.5" customHeight="1">
      <c r="A34" s="559"/>
      <c r="B34" s="559"/>
      <c r="C34" s="559"/>
      <c r="D34" s="559"/>
      <c r="E34" s="559"/>
      <c r="F34" s="559"/>
      <c r="G34" s="559"/>
      <c r="H34" s="559"/>
      <c r="I34" s="559"/>
    </row>
    <row r="35" spans="1:9" ht="15">
      <c r="A35" s="549" t="s">
        <v>476</v>
      </c>
      <c r="B35" s="550"/>
      <c r="C35" s="550"/>
      <c r="D35" s="550"/>
      <c r="E35" s="550"/>
      <c r="F35" s="550"/>
      <c r="G35" s="550"/>
      <c r="H35" s="550"/>
      <c r="I35" s="550"/>
    </row>
    <row r="36" spans="1:9" ht="12.75">
      <c r="A36" s="550"/>
      <c r="B36" s="550"/>
      <c r="C36" s="550"/>
      <c r="D36" s="550"/>
      <c r="E36" s="550"/>
      <c r="F36" s="550"/>
      <c r="G36" s="550"/>
      <c r="H36" s="550"/>
      <c r="I36" s="550"/>
    </row>
    <row r="37" spans="1:9" ht="12.75">
      <c r="A37" s="555"/>
      <c r="B37" s="556"/>
      <c r="C37" s="556"/>
      <c r="D37" s="556"/>
      <c r="E37" s="556" t="s">
        <v>223</v>
      </c>
      <c r="F37" s="556"/>
      <c r="G37" s="556"/>
      <c r="H37" s="556"/>
      <c r="I37" s="557"/>
    </row>
    <row r="38" spans="1:11" ht="12.75">
      <c r="A38" s="304" t="s">
        <v>477</v>
      </c>
      <c r="B38" s="305"/>
      <c r="C38" s="305"/>
      <c r="D38" s="306"/>
      <c r="E38" s="306"/>
      <c r="F38" s="307"/>
      <c r="G38" s="308"/>
      <c r="H38" s="309" t="s">
        <v>357</v>
      </c>
      <c r="I38" s="344">
        <f>ROUND(SUM(I39:I40),2)</f>
        <v>0</v>
      </c>
      <c r="J38" s="293" t="s">
        <v>245</v>
      </c>
      <c r="K38" s="293">
        <f>ROW(J39)</f>
        <v>39</v>
      </c>
    </row>
    <row r="39" spans="1:10" ht="13.5" customHeight="1" thickBot="1">
      <c r="A39" s="775"/>
      <c r="B39" s="729"/>
      <c r="C39" s="729"/>
      <c r="D39" s="729"/>
      <c r="E39" s="729"/>
      <c r="F39" s="729"/>
      <c r="G39" s="730"/>
      <c r="H39" s="730"/>
      <c r="I39" s="372"/>
      <c r="J39" s="293">
        <v>1</v>
      </c>
    </row>
    <row r="40" spans="1:10" ht="10.5" customHeight="1" hidden="1">
      <c r="A40" s="560"/>
      <c r="B40" s="561"/>
      <c r="C40" s="561"/>
      <c r="D40" s="562"/>
      <c r="E40" s="562"/>
      <c r="F40" s="563"/>
      <c r="G40" s="564"/>
      <c r="H40" s="565"/>
      <c r="I40" s="566"/>
      <c r="J40" s="293">
        <v>999</v>
      </c>
    </row>
    <row r="41" spans="1:9" ht="13.5" hidden="1" thickBot="1">
      <c r="A41" s="567"/>
      <c r="B41" s="568"/>
      <c r="C41" s="568"/>
      <c r="D41" s="569"/>
      <c r="E41" s="569"/>
      <c r="F41" s="570"/>
      <c r="G41" s="571"/>
      <c r="H41" s="565"/>
      <c r="I41" s="572"/>
    </row>
    <row r="42" spans="1:9" ht="13.5" thickBot="1">
      <c r="A42" s="338"/>
      <c r="B42" s="338"/>
      <c r="C42" s="338"/>
      <c r="D42" s="338"/>
      <c r="E42" s="339"/>
      <c r="F42" s="340"/>
      <c r="G42" s="340"/>
      <c r="H42" s="341" t="s">
        <v>478</v>
      </c>
      <c r="I42" s="558">
        <f>I38</f>
        <v>0</v>
      </c>
    </row>
    <row r="43" spans="1:9" ht="12.75">
      <c r="A43" s="559"/>
      <c r="B43" s="559"/>
      <c r="C43" s="559"/>
      <c r="D43" s="559"/>
      <c r="E43" s="559"/>
      <c r="F43" s="559"/>
      <c r="G43" s="559"/>
      <c r="H43" s="559"/>
      <c r="I43" s="559"/>
    </row>
    <row r="44" spans="1:9" ht="12.75">
      <c r="A44" s="342"/>
      <c r="B44" s="342"/>
      <c r="C44" s="342"/>
      <c r="D44" s="342"/>
      <c r="E44" s="342"/>
      <c r="F44" s="342"/>
      <c r="G44" s="342"/>
      <c r="H44" s="342"/>
      <c r="I44" s="342"/>
    </row>
    <row r="45" ht="11.25" customHeight="1"/>
    <row r="46" spans="1:9" ht="12.75">
      <c r="A46" s="343" t="s">
        <v>345</v>
      </c>
      <c r="B46" s="299"/>
      <c r="C46" s="299"/>
      <c r="D46" s="299"/>
      <c r="E46" s="299"/>
      <c r="F46" s="299"/>
      <c r="G46" s="299"/>
      <c r="H46" s="299"/>
      <c r="I46" s="299"/>
    </row>
    <row r="47" spans="1:9" ht="12.75">
      <c r="A47" s="777" t="s">
        <v>352</v>
      </c>
      <c r="B47" s="777"/>
      <c r="C47" s="777"/>
      <c r="D47" s="777"/>
      <c r="E47" s="777"/>
      <c r="F47" s="777"/>
      <c r="G47" s="777"/>
      <c r="H47" s="777"/>
      <c r="I47" s="777"/>
    </row>
    <row r="48" spans="1:9" ht="12.75">
      <c r="A48" s="765"/>
      <c r="B48" s="765"/>
      <c r="C48" s="765"/>
      <c r="D48" s="765"/>
      <c r="E48" s="765"/>
      <c r="F48" s="765"/>
      <c r="G48" s="765"/>
      <c r="H48" s="765"/>
      <c r="I48" s="765"/>
    </row>
    <row r="49" spans="1:9" ht="12.75">
      <c r="A49" s="765"/>
      <c r="B49" s="765"/>
      <c r="C49" s="765"/>
      <c r="D49" s="765"/>
      <c r="E49" s="765"/>
      <c r="F49" s="765"/>
      <c r="G49" s="765"/>
      <c r="H49" s="765"/>
      <c r="I49" s="765"/>
    </row>
    <row r="50" spans="1:9" ht="12.75">
      <c r="A50" s="765"/>
      <c r="B50" s="765"/>
      <c r="C50" s="765"/>
      <c r="D50" s="765"/>
      <c r="E50" s="765"/>
      <c r="F50" s="765"/>
      <c r="G50" s="765"/>
      <c r="H50" s="765"/>
      <c r="I50" s="765"/>
    </row>
    <row r="51" spans="1:9" ht="12.75">
      <c r="A51" s="765"/>
      <c r="B51" s="765"/>
      <c r="C51" s="765"/>
      <c r="D51" s="765"/>
      <c r="E51" s="765"/>
      <c r="F51" s="765"/>
      <c r="G51" s="765"/>
      <c r="H51" s="765"/>
      <c r="I51" s="765"/>
    </row>
    <row r="52" spans="1:9" ht="12.75">
      <c r="A52" s="765"/>
      <c r="B52" s="765"/>
      <c r="C52" s="765"/>
      <c r="D52" s="765"/>
      <c r="E52" s="765"/>
      <c r="F52" s="765"/>
      <c r="G52" s="765"/>
      <c r="H52" s="765"/>
      <c r="I52" s="765"/>
    </row>
    <row r="53" spans="1:9" ht="12.75">
      <c r="A53" s="765"/>
      <c r="B53" s="765"/>
      <c r="C53" s="765"/>
      <c r="D53" s="765"/>
      <c r="E53" s="765"/>
      <c r="F53" s="765"/>
      <c r="G53" s="765"/>
      <c r="H53" s="765"/>
      <c r="I53" s="765"/>
    </row>
    <row r="54" spans="1:9" ht="12.75">
      <c r="A54" s="765"/>
      <c r="B54" s="765"/>
      <c r="C54" s="765"/>
      <c r="D54" s="765"/>
      <c r="E54" s="765"/>
      <c r="F54" s="765"/>
      <c r="G54" s="765"/>
      <c r="H54" s="765"/>
      <c r="I54" s="765"/>
    </row>
    <row r="55" spans="1:9" ht="12.75">
      <c r="A55" s="765"/>
      <c r="B55" s="765"/>
      <c r="C55" s="765"/>
      <c r="D55" s="765"/>
      <c r="E55" s="765"/>
      <c r="F55" s="765"/>
      <c r="G55" s="765"/>
      <c r="H55" s="765"/>
      <c r="I55" s="765"/>
    </row>
    <row r="56" spans="1:9" ht="12.75">
      <c r="A56" s="765"/>
      <c r="B56" s="765"/>
      <c r="C56" s="765"/>
      <c r="D56" s="765"/>
      <c r="E56" s="765"/>
      <c r="F56" s="765"/>
      <c r="G56" s="765"/>
      <c r="H56" s="765"/>
      <c r="I56" s="765"/>
    </row>
    <row r="57" spans="1:9" ht="12.75">
      <c r="A57" s="765"/>
      <c r="B57" s="765"/>
      <c r="C57" s="765"/>
      <c r="D57" s="765"/>
      <c r="E57" s="765"/>
      <c r="F57" s="765"/>
      <c r="G57" s="765"/>
      <c r="H57" s="765"/>
      <c r="I57" s="765"/>
    </row>
    <row r="58" spans="1:9" ht="12.75">
      <c r="A58" s="765"/>
      <c r="B58" s="765"/>
      <c r="C58" s="765"/>
      <c r="D58" s="765"/>
      <c r="E58" s="765"/>
      <c r="F58" s="765"/>
      <c r="G58" s="765"/>
      <c r="H58" s="765"/>
      <c r="I58" s="765"/>
    </row>
    <row r="59" spans="1:9" ht="12.75">
      <c r="A59" s="765"/>
      <c r="B59" s="765"/>
      <c r="C59" s="765"/>
      <c r="D59" s="765"/>
      <c r="E59" s="765"/>
      <c r="F59" s="765"/>
      <c r="G59" s="765"/>
      <c r="H59" s="765"/>
      <c r="I59" s="765"/>
    </row>
    <row r="60" spans="1:9" ht="12.75">
      <c r="A60" s="765"/>
      <c r="B60" s="765"/>
      <c r="C60" s="765"/>
      <c r="D60" s="765"/>
      <c r="E60" s="765"/>
      <c r="F60" s="765"/>
      <c r="G60" s="765"/>
      <c r="H60" s="765"/>
      <c r="I60" s="765"/>
    </row>
    <row r="61" spans="1:9" ht="12.75">
      <c r="A61" s="765"/>
      <c r="B61" s="765"/>
      <c r="C61" s="765"/>
      <c r="D61" s="765"/>
      <c r="E61" s="765"/>
      <c r="F61" s="765"/>
      <c r="G61" s="765"/>
      <c r="H61" s="765"/>
      <c r="I61" s="765"/>
    </row>
    <row r="62" spans="1:9" ht="12.75">
      <c r="A62" s="765"/>
      <c r="B62" s="765"/>
      <c r="C62" s="765"/>
      <c r="D62" s="765"/>
      <c r="E62" s="765"/>
      <c r="F62" s="765"/>
      <c r="G62" s="765"/>
      <c r="H62" s="765"/>
      <c r="I62" s="765"/>
    </row>
    <row r="63" spans="1:9" ht="12.75">
      <c r="A63" s="765"/>
      <c r="B63" s="765"/>
      <c r="C63" s="765"/>
      <c r="D63" s="765"/>
      <c r="E63" s="765"/>
      <c r="F63" s="765"/>
      <c r="G63" s="765"/>
      <c r="H63" s="765"/>
      <c r="I63" s="765"/>
    </row>
    <row r="64" spans="1:9" ht="12.75">
      <c r="A64" s="765"/>
      <c r="B64" s="765"/>
      <c r="C64" s="765"/>
      <c r="D64" s="765"/>
      <c r="E64" s="765"/>
      <c r="F64" s="765"/>
      <c r="G64" s="765"/>
      <c r="H64" s="765"/>
      <c r="I64" s="765"/>
    </row>
    <row r="65" spans="1:9" ht="12.75">
      <c r="A65" s="765"/>
      <c r="B65" s="765"/>
      <c r="C65" s="765"/>
      <c r="D65" s="765"/>
      <c r="E65" s="765"/>
      <c r="F65" s="765"/>
      <c r="G65" s="765"/>
      <c r="H65" s="765"/>
      <c r="I65" s="765"/>
    </row>
    <row r="66" spans="1:9" ht="12.75">
      <c r="A66" s="765"/>
      <c r="B66" s="765"/>
      <c r="C66" s="765"/>
      <c r="D66" s="765"/>
      <c r="E66" s="765"/>
      <c r="F66" s="765"/>
      <c r="G66" s="765"/>
      <c r="H66" s="765"/>
      <c r="I66" s="765"/>
    </row>
    <row r="67" spans="1:9" ht="12.75">
      <c r="A67" s="765"/>
      <c r="B67" s="765"/>
      <c r="C67" s="765"/>
      <c r="D67" s="765"/>
      <c r="E67" s="765"/>
      <c r="F67" s="765"/>
      <c r="G67" s="765"/>
      <c r="H67" s="765"/>
      <c r="I67" s="765"/>
    </row>
    <row r="68" spans="1:9" ht="12.75">
      <c r="A68" s="765"/>
      <c r="B68" s="765"/>
      <c r="C68" s="765"/>
      <c r="D68" s="765"/>
      <c r="E68" s="765"/>
      <c r="F68" s="765"/>
      <c r="G68" s="765"/>
      <c r="H68" s="765"/>
      <c r="I68" s="765"/>
    </row>
    <row r="69" spans="1:9" ht="12.75">
      <c r="A69" s="765"/>
      <c r="B69" s="765"/>
      <c r="C69" s="765"/>
      <c r="D69" s="765"/>
      <c r="E69" s="765"/>
      <c r="F69" s="765"/>
      <c r="G69" s="765"/>
      <c r="H69" s="765"/>
      <c r="I69" s="765"/>
    </row>
    <row r="70" spans="1:9" ht="12.75">
      <c r="A70" s="765"/>
      <c r="B70" s="765"/>
      <c r="C70" s="765"/>
      <c r="D70" s="765"/>
      <c r="E70" s="765"/>
      <c r="F70" s="765"/>
      <c r="G70" s="765"/>
      <c r="H70" s="765"/>
      <c r="I70" s="765"/>
    </row>
    <row r="71" spans="1:9" ht="12.75">
      <c r="A71" s="765"/>
      <c r="B71" s="765"/>
      <c r="C71" s="765"/>
      <c r="D71" s="765"/>
      <c r="E71" s="765"/>
      <c r="F71" s="765"/>
      <c r="G71" s="765"/>
      <c r="H71" s="765"/>
      <c r="I71" s="765"/>
    </row>
    <row r="72" spans="1:9" ht="12.75">
      <c r="A72" s="765"/>
      <c r="B72" s="765"/>
      <c r="C72" s="765"/>
      <c r="D72" s="765"/>
      <c r="E72" s="765"/>
      <c r="F72" s="765"/>
      <c r="G72" s="765"/>
      <c r="H72" s="765"/>
      <c r="I72" s="765"/>
    </row>
    <row r="73" spans="1:9" ht="12.75">
      <c r="A73" s="765"/>
      <c r="B73" s="765"/>
      <c r="C73" s="765"/>
      <c r="D73" s="765"/>
      <c r="E73" s="765"/>
      <c r="F73" s="765"/>
      <c r="G73" s="765"/>
      <c r="H73" s="765"/>
      <c r="I73" s="765"/>
    </row>
  </sheetData>
  <sheetProtection password="94A5" sheet="1" objects="1" scenarios="1"/>
  <mergeCells count="33">
    <mergeCell ref="A57:I57"/>
    <mergeCell ref="A73:I73"/>
    <mergeCell ref="A66:I66"/>
    <mergeCell ref="A67:I67"/>
    <mergeCell ref="A68:I68"/>
    <mergeCell ref="A69:I69"/>
    <mergeCell ref="A70:I70"/>
    <mergeCell ref="A71:I71"/>
    <mergeCell ref="A72:I72"/>
    <mergeCell ref="A58:I58"/>
    <mergeCell ref="A65:I65"/>
    <mergeCell ref="A62:I62"/>
    <mergeCell ref="A63:I63"/>
    <mergeCell ref="A64:I64"/>
    <mergeCell ref="A60:I60"/>
    <mergeCell ref="A59:I59"/>
    <mergeCell ref="A61:I61"/>
    <mergeCell ref="A54:I54"/>
    <mergeCell ref="A47:I47"/>
    <mergeCell ref="A48:I48"/>
    <mergeCell ref="A49:I49"/>
    <mergeCell ref="A50:I50"/>
    <mergeCell ref="A53:I53"/>
    <mergeCell ref="A56:I56"/>
    <mergeCell ref="C7:I7"/>
    <mergeCell ref="C9:I9"/>
    <mergeCell ref="A22:H22"/>
    <mergeCell ref="A55:I55"/>
    <mergeCell ref="A39:H39"/>
    <mergeCell ref="A25:H25"/>
    <mergeCell ref="A29:H29"/>
    <mergeCell ref="A51:I51"/>
    <mergeCell ref="A52:I52"/>
  </mergeCells>
  <dataValidations count="1">
    <dataValidation type="custom" allowBlank="1" showInputMessage="1" showErrorMessage="1" errorTitle="Nur 2 Kommastellen möglich!" error="Hier können Sie maximal zwei Kommastellen eingeben." sqref="I14 I39 I29 I25 I22">
      <formula1>LEN($I14)-LEN(INT($I14))&lt;=3</formula1>
    </dataValidation>
  </dataValidations>
  <printOptions/>
  <pageMargins left="0.5905511811023623" right="0.5905511811023623" top="0.7874015748031497" bottom="0.7874015748031497" header="0.5118110236220472" footer="0.5118110236220472"/>
  <pageSetup horizontalDpi="600" verticalDpi="600" orientation="portrait" paperSize="9" r:id="rId4"/>
  <headerFooter alignWithMargins="0">
    <oddFooter xml:space="preserve">&amp;L&amp;6FORMULAR BM KALKULATION OHNE WETTBEWERB 04.01
&amp;8Seite &amp;P&amp;R&amp;6DVR: 4013345  &amp;10  </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Kosten_gesamt"/>
  <dimension ref="A1:M173"/>
  <sheetViews>
    <sheetView showGridLines="0" showRowColHeaders="0" zoomScalePageLayoutView="0" workbookViewId="0" topLeftCell="A1">
      <pane ySplit="10" topLeftCell="A11" activePane="bottomLeft" state="frozen"/>
      <selection pane="topLeft" activeCell="A1" sqref="A1"/>
      <selection pane="bottomLeft" activeCell="A1" sqref="A1"/>
    </sheetView>
  </sheetViews>
  <sheetFormatPr defaultColWidth="11.421875" defaultRowHeight="12.75"/>
  <cols>
    <col min="2" max="2" width="13.8515625" style="0" customWidth="1"/>
    <col min="3" max="3" width="9.57421875" style="0" customWidth="1"/>
    <col min="4" max="4" width="8.421875" style="0" customWidth="1"/>
    <col min="5" max="5" width="16.140625" style="0" customWidth="1"/>
    <col min="6" max="6" width="14.8515625" style="0" customWidth="1"/>
    <col min="7" max="7" width="7.57421875" style="27" customWidth="1"/>
    <col min="8" max="8" width="7.7109375" style="27" customWidth="1"/>
  </cols>
  <sheetData>
    <row r="1" spans="1:13" ht="12.75" hidden="1">
      <c r="A1" s="3"/>
      <c r="B1" s="3"/>
      <c r="C1" s="3"/>
      <c r="D1" s="3"/>
      <c r="E1" s="3"/>
      <c r="F1" s="3"/>
      <c r="G1" s="25"/>
      <c r="H1" s="25"/>
      <c r="I1" s="3"/>
      <c r="J1" s="3"/>
      <c r="K1" s="3"/>
      <c r="L1" s="3"/>
      <c r="M1" s="3"/>
    </row>
    <row r="2" spans="1:13" ht="11.25" customHeight="1" hidden="1">
      <c r="A2" s="3"/>
      <c r="B2" s="3"/>
      <c r="C2" s="3"/>
      <c r="D2" s="3"/>
      <c r="E2" s="3"/>
      <c r="F2" s="3"/>
      <c r="G2" s="25"/>
      <c r="H2" s="25"/>
      <c r="I2" s="3"/>
      <c r="J2" s="3"/>
      <c r="K2" s="3"/>
      <c r="L2" s="3"/>
      <c r="M2" s="3"/>
    </row>
    <row r="3" spans="1:13" ht="7.5" customHeight="1" hidden="1">
      <c r="A3" s="3"/>
      <c r="B3" s="3"/>
      <c r="C3" s="3"/>
      <c r="D3" s="3"/>
      <c r="E3" s="3"/>
      <c r="F3" s="3"/>
      <c r="G3" s="25"/>
      <c r="H3" s="25"/>
      <c r="I3" s="3"/>
      <c r="J3" s="3"/>
      <c r="K3" s="3"/>
      <c r="L3" s="3"/>
      <c r="M3" s="3"/>
    </row>
    <row r="4" spans="1:13" ht="8.25" customHeight="1" hidden="1">
      <c r="A4" s="3"/>
      <c r="B4" s="3"/>
      <c r="C4" s="3"/>
      <c r="D4" s="3"/>
      <c r="E4" s="42"/>
      <c r="F4" s="3"/>
      <c r="G4" s="25"/>
      <c r="H4" s="25"/>
      <c r="I4" s="3"/>
      <c r="J4" s="3"/>
      <c r="K4" s="3"/>
      <c r="L4" s="3"/>
      <c r="M4" s="3"/>
    </row>
    <row r="5" spans="1:13" ht="7.5" customHeight="1" hidden="1">
      <c r="A5" s="3"/>
      <c r="B5" s="3"/>
      <c r="C5" s="3"/>
      <c r="D5" s="3"/>
      <c r="E5" s="42"/>
      <c r="F5" s="3"/>
      <c r="G5" s="25"/>
      <c r="H5" s="25"/>
      <c r="I5" s="3"/>
      <c r="J5" s="3"/>
      <c r="K5" s="3"/>
      <c r="L5" s="3"/>
      <c r="M5" s="3"/>
    </row>
    <row r="6" spans="1:13" ht="8.25" customHeight="1" hidden="1">
      <c r="A6" s="3"/>
      <c r="B6" s="3"/>
      <c r="C6" s="3"/>
      <c r="D6" s="3"/>
      <c r="E6" s="3"/>
      <c r="F6" s="3"/>
      <c r="G6" s="25"/>
      <c r="H6" s="25"/>
      <c r="I6" s="3"/>
      <c r="J6" s="3"/>
      <c r="K6" s="3"/>
      <c r="L6" s="3"/>
      <c r="M6" s="3"/>
    </row>
    <row r="7" spans="1:13" ht="10.5" customHeight="1" hidden="1">
      <c r="A7" s="43"/>
      <c r="B7" s="97" t="s">
        <v>333</v>
      </c>
      <c r="C7" s="685">
        <f>IF(Bewerber=0,"",Bewerber)</f>
      </c>
      <c r="D7" s="686"/>
      <c r="E7" s="686"/>
      <c r="F7" s="686"/>
      <c r="G7" s="686"/>
      <c r="H7" s="687"/>
      <c r="I7" s="3"/>
      <c r="J7" s="3"/>
      <c r="K7" s="3"/>
      <c r="L7" s="3"/>
      <c r="M7" s="3"/>
    </row>
    <row r="8" spans="1:13" ht="4.5" customHeight="1" hidden="1">
      <c r="A8" s="24"/>
      <c r="B8" s="24"/>
      <c r="C8" s="24"/>
      <c r="D8" s="24"/>
      <c r="E8" s="3"/>
      <c r="F8" s="3"/>
      <c r="G8" s="26"/>
      <c r="H8" s="28"/>
      <c r="I8" s="3"/>
      <c r="J8" s="3"/>
      <c r="K8" s="3"/>
      <c r="L8" s="3"/>
      <c r="M8" s="3"/>
    </row>
    <row r="9" spans="1:13" ht="10.5" customHeight="1" hidden="1">
      <c r="A9" s="43"/>
      <c r="B9" s="97" t="s">
        <v>336</v>
      </c>
      <c r="C9" s="690">
        <f>IF(Massnahme=0,"",Massnahme)</f>
      </c>
      <c r="D9" s="686"/>
      <c r="E9" s="686"/>
      <c r="F9" s="686"/>
      <c r="G9" s="686"/>
      <c r="H9" s="687"/>
      <c r="I9" s="3"/>
      <c r="J9" s="3"/>
      <c r="K9" s="3"/>
      <c r="L9" s="3"/>
      <c r="M9" s="3"/>
    </row>
    <row r="10" spans="1:13" s="120" customFormat="1" ht="26.25" customHeight="1">
      <c r="A10" s="119"/>
      <c r="B10" s="119"/>
      <c r="C10" s="119"/>
      <c r="D10" s="119"/>
      <c r="E10" s="119"/>
      <c r="F10" s="119"/>
      <c r="G10" s="128"/>
      <c r="H10" s="129"/>
      <c r="I10" s="119"/>
      <c r="J10" s="119"/>
      <c r="K10" s="119"/>
      <c r="L10" s="119"/>
      <c r="M10" s="119"/>
    </row>
    <row r="11" spans="1:13" ht="7.5" customHeight="1">
      <c r="A11" s="386"/>
      <c r="B11" s="386"/>
      <c r="C11" s="386"/>
      <c r="D11" s="386"/>
      <c r="E11" s="386"/>
      <c r="F11" s="386"/>
      <c r="G11" s="573"/>
      <c r="H11" s="532"/>
      <c r="I11" s="3"/>
      <c r="J11" s="3"/>
      <c r="K11" s="3"/>
      <c r="L11" s="3"/>
      <c r="M11" s="3"/>
    </row>
    <row r="12" spans="1:13" ht="14.25" customHeight="1">
      <c r="A12" s="439" t="s">
        <v>191</v>
      </c>
      <c r="B12" s="386"/>
      <c r="C12" s="386"/>
      <c r="D12" s="386"/>
      <c r="E12" s="386"/>
      <c r="F12" s="386"/>
      <c r="G12" s="532"/>
      <c r="H12" s="532"/>
      <c r="I12" s="3"/>
      <c r="J12" s="3"/>
      <c r="K12" s="3"/>
      <c r="L12" s="3"/>
      <c r="M12" s="3"/>
    </row>
    <row r="13" spans="1:13" ht="12" customHeight="1">
      <c r="A13" s="386"/>
      <c r="B13" s="386"/>
      <c r="C13" s="386"/>
      <c r="D13" s="386"/>
      <c r="E13" s="386"/>
      <c r="F13" s="386"/>
      <c r="G13" s="532"/>
      <c r="H13" s="532"/>
      <c r="I13" s="3"/>
      <c r="J13" s="3"/>
      <c r="K13" s="3"/>
      <c r="L13" s="3"/>
      <c r="M13" s="3"/>
    </row>
    <row r="14" spans="1:13" ht="12.75" customHeight="1">
      <c r="A14" s="778" t="s">
        <v>265</v>
      </c>
      <c r="B14" s="779"/>
      <c r="C14" s="779"/>
      <c r="D14" s="779"/>
      <c r="E14" s="779"/>
      <c r="F14" s="779"/>
      <c r="G14" s="779"/>
      <c r="H14" s="780"/>
      <c r="I14" s="3"/>
      <c r="J14" s="3"/>
      <c r="K14" s="3"/>
      <c r="L14" s="3"/>
      <c r="M14" s="3"/>
    </row>
    <row r="15" spans="1:13" ht="5.25" customHeight="1">
      <c r="A15" s="455"/>
      <c r="B15" s="363"/>
      <c r="C15" s="363"/>
      <c r="D15" s="363"/>
      <c r="E15" s="363"/>
      <c r="F15" s="363"/>
      <c r="G15" s="574"/>
      <c r="H15" s="537"/>
      <c r="I15" s="3"/>
      <c r="J15" s="3"/>
      <c r="K15" s="3"/>
      <c r="L15" s="3"/>
      <c r="M15" s="3"/>
    </row>
    <row r="16" spans="1:13" ht="12.75" customHeight="1">
      <c r="A16" s="193" t="s">
        <v>192</v>
      </c>
      <c r="B16" s="151"/>
      <c r="C16" s="151"/>
      <c r="D16" s="151"/>
      <c r="E16" s="151"/>
      <c r="F16" s="151"/>
      <c r="G16" s="195"/>
      <c r="H16" s="194"/>
      <c r="I16" s="3"/>
      <c r="J16" s="3"/>
      <c r="K16" s="3"/>
      <c r="L16" s="3"/>
      <c r="M16" s="3"/>
    </row>
    <row r="17" spans="1:13" ht="12.75">
      <c r="A17" s="575" t="s">
        <v>487</v>
      </c>
      <c r="B17" s="201"/>
      <c r="C17" s="201"/>
      <c r="D17" s="201"/>
      <c r="E17" s="201"/>
      <c r="F17" s="201"/>
      <c r="G17" s="783">
        <f>Personalkosten!K55</f>
        <v>0</v>
      </c>
      <c r="H17" s="692"/>
      <c r="I17" s="3"/>
      <c r="J17" s="3"/>
      <c r="K17" s="3"/>
      <c r="L17" s="3"/>
      <c r="M17" s="3"/>
    </row>
    <row r="18" spans="1:13" ht="12.75">
      <c r="A18" s="575" t="s">
        <v>525</v>
      </c>
      <c r="B18" s="201"/>
      <c r="C18" s="201"/>
      <c r="D18" s="201"/>
      <c r="E18" s="201"/>
      <c r="F18" s="201"/>
      <c r="G18" s="785">
        <f>Personalkosten!K56</f>
        <v>0</v>
      </c>
      <c r="H18" s="786"/>
      <c r="I18" s="3"/>
      <c r="J18" s="3"/>
      <c r="K18" s="3"/>
      <c r="L18" s="3"/>
      <c r="M18" s="3"/>
    </row>
    <row r="19" spans="1:13" ht="12.75">
      <c r="A19" s="576" t="s">
        <v>193</v>
      </c>
      <c r="B19" s="201"/>
      <c r="C19" s="201"/>
      <c r="D19" s="201"/>
      <c r="E19" s="201"/>
      <c r="F19" s="577"/>
      <c r="G19" s="781">
        <f>G17+G18</f>
        <v>0</v>
      </c>
      <c r="H19" s="782"/>
      <c r="I19" s="3"/>
      <c r="J19" s="3"/>
      <c r="K19" s="3"/>
      <c r="L19" s="3"/>
      <c r="M19" s="3"/>
    </row>
    <row r="20" spans="1:13" ht="6" customHeight="1">
      <c r="A20" s="575"/>
      <c r="B20" s="201"/>
      <c r="C20" s="201"/>
      <c r="D20" s="201"/>
      <c r="E20" s="201"/>
      <c r="F20" s="201"/>
      <c r="G20" s="578"/>
      <c r="H20" s="579"/>
      <c r="I20" s="3"/>
      <c r="J20" s="3"/>
      <c r="K20" s="3"/>
      <c r="L20" s="3"/>
      <c r="M20" s="3"/>
    </row>
    <row r="21" spans="1:13" ht="12.75" customHeight="1">
      <c r="A21" s="193" t="s">
        <v>194</v>
      </c>
      <c r="B21" s="151"/>
      <c r="C21" s="151"/>
      <c r="D21" s="151"/>
      <c r="E21" s="151"/>
      <c r="F21" s="151"/>
      <c r="G21" s="195"/>
      <c r="H21" s="194"/>
      <c r="I21" s="3"/>
      <c r="J21" s="3"/>
      <c r="K21" s="3"/>
      <c r="L21" s="3"/>
      <c r="M21" s="3"/>
    </row>
    <row r="22" spans="1:13" ht="12.75">
      <c r="A22" s="576" t="s">
        <v>195</v>
      </c>
      <c r="B22" s="201"/>
      <c r="C22" s="201"/>
      <c r="D22" s="201"/>
      <c r="E22" s="201"/>
      <c r="F22" s="201"/>
      <c r="G22" s="580"/>
      <c r="H22" s="581"/>
      <c r="I22" s="3"/>
      <c r="J22" s="3"/>
      <c r="K22" s="3"/>
      <c r="L22" s="3"/>
      <c r="M22" s="3"/>
    </row>
    <row r="23" spans="1:13" ht="12" customHeight="1">
      <c r="A23" s="575" t="s">
        <v>196</v>
      </c>
      <c r="B23" s="201"/>
      <c r="C23" s="201"/>
      <c r="D23" s="201"/>
      <c r="E23" s="201"/>
      <c r="F23" s="201"/>
      <c r="G23" s="783">
        <f>Sachkosten!I20</f>
        <v>0</v>
      </c>
      <c r="H23" s="784"/>
      <c r="I23" s="3"/>
      <c r="J23" s="3"/>
      <c r="K23" s="3"/>
      <c r="L23" s="3"/>
      <c r="M23" s="3"/>
    </row>
    <row r="24" spans="1:13" ht="12" customHeight="1">
      <c r="A24" s="575" t="s">
        <v>197</v>
      </c>
      <c r="B24" s="201"/>
      <c r="C24" s="201"/>
      <c r="D24" s="201"/>
      <c r="E24" s="201"/>
      <c r="F24" s="201"/>
      <c r="G24" s="783">
        <f>Sachkosten!I24</f>
        <v>0</v>
      </c>
      <c r="H24" s="784"/>
      <c r="I24" s="3"/>
      <c r="J24" s="3"/>
      <c r="K24" s="3"/>
      <c r="L24" s="3"/>
      <c r="M24" s="3"/>
    </row>
    <row r="25" spans="1:13" ht="12" customHeight="1">
      <c r="A25" s="575" t="s">
        <v>198</v>
      </c>
      <c r="B25" s="201"/>
      <c r="C25" s="201"/>
      <c r="D25" s="201"/>
      <c r="E25" s="201"/>
      <c r="F25" s="201"/>
      <c r="G25" s="783">
        <f>Sachkosten!I28</f>
        <v>0</v>
      </c>
      <c r="H25" s="784"/>
      <c r="I25" s="3"/>
      <c r="J25" s="3"/>
      <c r="K25" s="3"/>
      <c r="L25" s="3"/>
      <c r="M25" s="3"/>
    </row>
    <row r="26" spans="1:13" ht="12" customHeight="1">
      <c r="A26" s="575" t="s">
        <v>199</v>
      </c>
      <c r="B26" s="201"/>
      <c r="C26" s="201"/>
      <c r="D26" s="201"/>
      <c r="E26" s="201"/>
      <c r="F26" s="201"/>
      <c r="G26" s="783">
        <f>Sachkosten!I32</f>
        <v>0</v>
      </c>
      <c r="H26" s="784"/>
      <c r="I26" s="3"/>
      <c r="J26" s="3"/>
      <c r="K26" s="3"/>
      <c r="L26" s="3"/>
      <c r="M26" s="3"/>
    </row>
    <row r="27" spans="1:13" ht="12" customHeight="1">
      <c r="A27" s="575" t="s">
        <v>200</v>
      </c>
      <c r="B27" s="201"/>
      <c r="C27" s="201"/>
      <c r="D27" s="201"/>
      <c r="E27" s="201"/>
      <c r="F27" s="201"/>
      <c r="G27" s="783">
        <f>Sachkosten!I36</f>
        <v>0</v>
      </c>
      <c r="H27" s="784"/>
      <c r="I27" s="3"/>
      <c r="J27" s="3"/>
      <c r="K27" s="3"/>
      <c r="L27" s="3"/>
      <c r="M27" s="3"/>
    </row>
    <row r="28" spans="1:13" ht="12" customHeight="1">
      <c r="A28" s="575" t="s">
        <v>201</v>
      </c>
      <c r="B28" s="201"/>
      <c r="C28" s="201"/>
      <c r="D28" s="201"/>
      <c r="E28" s="201"/>
      <c r="F28" s="201"/>
      <c r="G28" s="783">
        <f>Sachkosten!I40</f>
        <v>0</v>
      </c>
      <c r="H28" s="784"/>
      <c r="I28" s="3"/>
      <c r="J28" s="3"/>
      <c r="K28" s="3"/>
      <c r="L28" s="3"/>
      <c r="M28" s="3"/>
    </row>
    <row r="29" spans="1:13" ht="12" customHeight="1">
      <c r="A29" s="575" t="s">
        <v>202</v>
      </c>
      <c r="B29" s="201"/>
      <c r="C29" s="201"/>
      <c r="D29" s="201"/>
      <c r="E29" s="201"/>
      <c r="F29" s="201"/>
      <c r="G29" s="783">
        <f>Sachkosten!I44</f>
        <v>0</v>
      </c>
      <c r="H29" s="784"/>
      <c r="I29" s="3"/>
      <c r="J29" s="3"/>
      <c r="K29" s="3"/>
      <c r="L29" s="3"/>
      <c r="M29" s="3"/>
    </row>
    <row r="30" spans="1:13" ht="12" customHeight="1">
      <c r="A30" s="575" t="s">
        <v>203</v>
      </c>
      <c r="B30" s="201"/>
      <c r="C30" s="201"/>
      <c r="D30" s="201"/>
      <c r="E30" s="201"/>
      <c r="F30" s="201"/>
      <c r="G30" s="783">
        <f>Sachkosten!I48</f>
        <v>0</v>
      </c>
      <c r="H30" s="784"/>
      <c r="I30" s="3"/>
      <c r="J30" s="3"/>
      <c r="K30" s="3"/>
      <c r="L30" s="3"/>
      <c r="M30" s="3"/>
    </row>
    <row r="31" spans="1:13" ht="12" customHeight="1">
      <c r="A31" s="575" t="s">
        <v>204</v>
      </c>
      <c r="B31" s="201"/>
      <c r="C31" s="201"/>
      <c r="D31" s="201"/>
      <c r="E31" s="201"/>
      <c r="F31" s="201"/>
      <c r="G31" s="783">
        <f>Sachkosten!I52</f>
        <v>0</v>
      </c>
      <c r="H31" s="784"/>
      <c r="I31" s="3"/>
      <c r="J31" s="3"/>
      <c r="K31" s="3"/>
      <c r="L31" s="3"/>
      <c r="M31" s="3"/>
    </row>
    <row r="32" spans="1:13" ht="12" customHeight="1">
      <c r="A32" s="575" t="s">
        <v>364</v>
      </c>
      <c r="B32" s="201"/>
      <c r="C32" s="201"/>
      <c r="D32" s="201"/>
      <c r="E32" s="201"/>
      <c r="F32" s="201"/>
      <c r="G32" s="783">
        <f>Sachkosten!I56</f>
        <v>0</v>
      </c>
      <c r="H32" s="692"/>
      <c r="I32" s="3"/>
      <c r="J32" s="3"/>
      <c r="K32" s="3"/>
      <c r="L32" s="3"/>
      <c r="M32" s="3"/>
    </row>
    <row r="33" spans="1:13" ht="12" customHeight="1">
      <c r="A33" s="575" t="s">
        <v>365</v>
      </c>
      <c r="B33" s="201"/>
      <c r="C33" s="201"/>
      <c r="D33" s="201"/>
      <c r="E33" s="201"/>
      <c r="F33" s="201"/>
      <c r="G33" s="783">
        <f>Sachkosten!I60</f>
        <v>0</v>
      </c>
      <c r="H33" s="784"/>
      <c r="I33" s="3"/>
      <c r="J33" s="3"/>
      <c r="K33" s="3"/>
      <c r="L33" s="3"/>
      <c r="M33" s="3"/>
    </row>
    <row r="34" spans="1:13" ht="12" customHeight="1">
      <c r="A34" s="575" t="s">
        <v>366</v>
      </c>
      <c r="B34" s="201"/>
      <c r="C34" s="201"/>
      <c r="D34" s="201"/>
      <c r="E34" s="201"/>
      <c r="F34" s="201"/>
      <c r="G34" s="783">
        <f>Sachkosten!I64</f>
        <v>0</v>
      </c>
      <c r="H34" s="784"/>
      <c r="I34" s="3"/>
      <c r="J34" s="3"/>
      <c r="K34" s="3"/>
      <c r="L34" s="3"/>
      <c r="M34" s="3"/>
    </row>
    <row r="35" spans="1:13" ht="12" customHeight="1">
      <c r="A35" s="575" t="s">
        <v>367</v>
      </c>
      <c r="B35" s="201"/>
      <c r="C35" s="201"/>
      <c r="D35" s="201"/>
      <c r="E35" s="201"/>
      <c r="F35" s="201"/>
      <c r="G35" s="783">
        <f>Sachkosten!I68</f>
        <v>0</v>
      </c>
      <c r="H35" s="784"/>
      <c r="I35" s="3"/>
      <c r="J35" s="3"/>
      <c r="K35" s="3"/>
      <c r="L35" s="3"/>
      <c r="M35" s="3"/>
    </row>
    <row r="36" spans="1:13" ht="12" customHeight="1">
      <c r="A36" s="575" t="s">
        <v>368</v>
      </c>
      <c r="B36" s="201"/>
      <c r="C36" s="201"/>
      <c r="D36" s="201"/>
      <c r="E36" s="201"/>
      <c r="F36" s="201"/>
      <c r="G36" s="785">
        <f>Sachkosten!I72</f>
        <v>0</v>
      </c>
      <c r="H36" s="789"/>
      <c r="I36" s="3"/>
      <c r="J36" s="3"/>
      <c r="K36" s="3"/>
      <c r="L36" s="3"/>
      <c r="M36" s="3"/>
    </row>
    <row r="37" spans="1:13" ht="12.75">
      <c r="A37" s="576" t="s">
        <v>205</v>
      </c>
      <c r="B37" s="201"/>
      <c r="C37" s="201"/>
      <c r="D37" s="201"/>
      <c r="E37" s="201"/>
      <c r="F37" s="577"/>
      <c r="G37" s="787">
        <f>SUM(G23:G36)</f>
        <v>0</v>
      </c>
      <c r="H37" s="788"/>
      <c r="I37" s="3"/>
      <c r="J37" s="3"/>
      <c r="K37" s="3"/>
      <c r="L37" s="3"/>
      <c r="M37" s="3"/>
    </row>
    <row r="38" spans="1:13" ht="12.75" hidden="1">
      <c r="A38" s="576" t="s">
        <v>206</v>
      </c>
      <c r="B38" s="201"/>
      <c r="C38" s="201"/>
      <c r="D38" s="201"/>
      <c r="E38" s="201"/>
      <c r="F38" s="201"/>
      <c r="G38" s="582"/>
      <c r="H38" s="583"/>
      <c r="I38" s="3"/>
      <c r="J38" s="3"/>
      <c r="K38" s="3"/>
      <c r="L38" s="3"/>
      <c r="M38" s="3"/>
    </row>
    <row r="39" spans="1:13" ht="12" customHeight="1" hidden="1" thickBot="1">
      <c r="A39" s="575" t="s">
        <v>208</v>
      </c>
      <c r="B39" s="201"/>
      <c r="C39" s="201"/>
      <c r="D39" s="201"/>
      <c r="E39" s="201"/>
      <c r="F39" s="201"/>
      <c r="G39" s="787">
        <f>SUMIF(Sachkosten!E82:E83,0.00015,Sachkosten!I82:I83)</f>
        <v>0</v>
      </c>
      <c r="H39" s="788"/>
      <c r="I39" s="3"/>
      <c r="J39" s="3"/>
      <c r="K39" s="3"/>
      <c r="L39" s="3"/>
      <c r="M39" s="3"/>
    </row>
    <row r="40" spans="1:13" ht="0.75" customHeight="1" hidden="1" thickBot="1" thickTop="1">
      <c r="A40" s="575" t="s">
        <v>207</v>
      </c>
      <c r="B40" s="201"/>
      <c r="C40" s="201"/>
      <c r="D40" s="201"/>
      <c r="E40" s="201"/>
      <c r="F40" s="201"/>
      <c r="G40" s="787">
        <f>SUMIF(Sachkosten!E82:E83,0.0003,Sachkosten!I82:I83)</f>
        <v>0</v>
      </c>
      <c r="H40" s="788"/>
      <c r="I40" s="3"/>
      <c r="J40" s="3"/>
      <c r="K40" s="3"/>
      <c r="L40" s="3"/>
      <c r="M40" s="3"/>
    </row>
    <row r="41" spans="1:13" ht="12.75">
      <c r="A41" s="576" t="s">
        <v>209</v>
      </c>
      <c r="B41" s="201"/>
      <c r="C41" s="201"/>
      <c r="D41" s="201"/>
      <c r="E41" s="201"/>
      <c r="F41" s="201"/>
      <c r="G41" s="787">
        <f>Sachkosten!I79</f>
        <v>0</v>
      </c>
      <c r="H41" s="788"/>
      <c r="I41" s="3"/>
      <c r="J41" s="3"/>
      <c r="K41" s="3"/>
      <c r="L41" s="3"/>
      <c r="M41" s="3"/>
    </row>
    <row r="42" spans="1:13" ht="12.75">
      <c r="A42" s="576" t="s">
        <v>210</v>
      </c>
      <c r="B42" s="201"/>
      <c r="C42" s="201"/>
      <c r="D42" s="201"/>
      <c r="E42" s="201"/>
      <c r="F42" s="577"/>
      <c r="G42" s="781">
        <f>G37+G41</f>
        <v>0</v>
      </c>
      <c r="H42" s="782"/>
      <c r="I42" s="3"/>
      <c r="J42" s="3"/>
      <c r="K42" s="3"/>
      <c r="L42" s="3"/>
      <c r="M42" s="3"/>
    </row>
    <row r="43" spans="1:13" ht="6.75" customHeight="1">
      <c r="A43" s="575"/>
      <c r="B43" s="201"/>
      <c r="C43" s="201"/>
      <c r="D43" s="201"/>
      <c r="E43" s="201"/>
      <c r="F43" s="201"/>
      <c r="G43" s="421"/>
      <c r="H43" s="421"/>
      <c r="I43" s="3"/>
      <c r="J43" s="3"/>
      <c r="K43" s="3"/>
      <c r="L43" s="3"/>
      <c r="M43" s="3"/>
    </row>
    <row r="44" spans="1:13" ht="12.75" customHeight="1">
      <c r="A44" s="196" t="s">
        <v>212</v>
      </c>
      <c r="B44" s="197"/>
      <c r="C44" s="197"/>
      <c r="D44" s="198"/>
      <c r="E44" s="199" t="s">
        <v>170</v>
      </c>
      <c r="F44" s="199" t="s">
        <v>171</v>
      </c>
      <c r="G44" s="796"/>
      <c r="H44" s="796"/>
      <c r="I44" s="3"/>
      <c r="J44" s="3"/>
      <c r="K44" s="3"/>
      <c r="L44" s="3"/>
      <c r="M44" s="3"/>
    </row>
    <row r="45" spans="1:13" ht="12" customHeight="1">
      <c r="A45" s="575" t="s">
        <v>211</v>
      </c>
      <c r="B45" s="201"/>
      <c r="C45" s="201"/>
      <c r="D45" s="201"/>
      <c r="E45" s="584">
        <f>'Gemein+Nebenkosten_Erlöse'!I14</f>
        <v>0</v>
      </c>
      <c r="F45" s="585">
        <f>Zeitplan!H43</f>
        <v>0</v>
      </c>
      <c r="G45" s="794">
        <f>ROUND(E45*F45,2)</f>
        <v>0</v>
      </c>
      <c r="H45" s="795"/>
      <c r="I45" s="3"/>
      <c r="J45" s="3"/>
      <c r="K45" s="3"/>
      <c r="L45" s="3"/>
      <c r="M45" s="3"/>
    </row>
    <row r="46" spans="1:13" ht="5.25" customHeight="1" thickBot="1">
      <c r="A46" s="441"/>
      <c r="B46" s="441"/>
      <c r="C46" s="441"/>
      <c r="D46" s="441"/>
      <c r="E46" s="441"/>
      <c r="F46" s="441"/>
      <c r="G46" s="586"/>
      <c r="H46" s="586"/>
      <c r="I46" s="3"/>
      <c r="J46" s="3"/>
      <c r="K46" s="3"/>
      <c r="L46" s="3"/>
      <c r="M46" s="3"/>
    </row>
    <row r="47" spans="1:13" ht="15" customHeight="1" thickBot="1">
      <c r="A47" s="200" t="s">
        <v>479</v>
      </c>
      <c r="B47" s="201"/>
      <c r="C47" s="201"/>
      <c r="D47" s="201"/>
      <c r="E47" s="201"/>
      <c r="F47" s="202"/>
      <c r="G47" s="733">
        <f>G19+G42+G45</f>
        <v>0</v>
      </c>
      <c r="H47" s="797"/>
      <c r="I47" s="3"/>
      <c r="J47" s="3"/>
      <c r="K47" s="3"/>
      <c r="L47" s="3"/>
      <c r="M47" s="3"/>
    </row>
    <row r="48" spans="1:13" ht="16.5" customHeight="1">
      <c r="A48" s="587"/>
      <c r="B48" s="441"/>
      <c r="C48" s="441"/>
      <c r="D48" s="441"/>
      <c r="E48" s="441"/>
      <c r="F48" s="441"/>
      <c r="G48" s="586"/>
      <c r="H48" s="586"/>
      <c r="I48" s="3"/>
      <c r="J48" s="3"/>
      <c r="K48" s="3"/>
      <c r="L48" s="3"/>
      <c r="M48" s="3"/>
    </row>
    <row r="49" spans="1:13" ht="17.25" customHeight="1">
      <c r="A49" s="588" t="s">
        <v>266</v>
      </c>
      <c r="B49" s="100"/>
      <c r="C49" s="100"/>
      <c r="D49" s="100"/>
      <c r="E49" s="100"/>
      <c r="F49" s="100"/>
      <c r="G49" s="589"/>
      <c r="H49" s="590"/>
      <c r="I49" s="3"/>
      <c r="J49" s="3"/>
      <c r="K49" s="3"/>
      <c r="L49" s="3"/>
      <c r="M49" s="3"/>
    </row>
    <row r="50" spans="1:13" ht="12.75" customHeight="1">
      <c r="A50" s="193" t="s">
        <v>213</v>
      </c>
      <c r="B50" s="204"/>
      <c r="C50" s="204"/>
      <c r="D50" s="204"/>
      <c r="E50" s="205"/>
      <c r="F50" s="205"/>
      <c r="G50" s="798"/>
      <c r="H50" s="799"/>
      <c r="I50" s="3"/>
      <c r="J50" s="3"/>
      <c r="K50" s="3"/>
      <c r="L50" s="3"/>
      <c r="M50" s="3"/>
    </row>
    <row r="51" spans="1:13" ht="12" customHeight="1">
      <c r="A51" s="575" t="s">
        <v>214</v>
      </c>
      <c r="B51" s="201"/>
      <c r="C51" s="201"/>
      <c r="D51" s="201"/>
      <c r="E51" s="201"/>
      <c r="F51" s="201"/>
      <c r="G51" s="800">
        <f>'Gemein+Nebenkosten_Erlöse'!I21</f>
        <v>0</v>
      </c>
      <c r="H51" s="801"/>
      <c r="I51" s="3"/>
      <c r="J51" s="3"/>
      <c r="K51" s="3"/>
      <c r="L51" s="3"/>
      <c r="M51" s="3"/>
    </row>
    <row r="52" spans="1:13" ht="6" customHeight="1">
      <c r="A52" s="575"/>
      <c r="B52" s="201"/>
      <c r="C52" s="201"/>
      <c r="D52" s="201"/>
      <c r="E52" s="201"/>
      <c r="F52" s="201"/>
      <c r="G52" s="578"/>
      <c r="H52" s="579"/>
      <c r="I52" s="3"/>
      <c r="J52" s="3"/>
      <c r="K52" s="3"/>
      <c r="L52" s="3"/>
      <c r="M52" s="3"/>
    </row>
    <row r="53" spans="1:13" ht="12.75" customHeight="1">
      <c r="A53" s="193" t="s">
        <v>215</v>
      </c>
      <c r="B53" s="204"/>
      <c r="C53" s="204"/>
      <c r="D53" s="204"/>
      <c r="E53" s="205"/>
      <c r="F53" s="205"/>
      <c r="G53" s="798"/>
      <c r="H53" s="799"/>
      <c r="I53" s="3"/>
      <c r="J53" s="3"/>
      <c r="K53" s="3"/>
      <c r="L53" s="3"/>
      <c r="M53" s="3"/>
    </row>
    <row r="54" spans="1:13" ht="12" customHeight="1">
      <c r="A54" s="575" t="s">
        <v>216</v>
      </c>
      <c r="B54" s="201"/>
      <c r="C54" s="201"/>
      <c r="D54" s="201"/>
      <c r="E54" s="201"/>
      <c r="F54" s="201"/>
      <c r="G54" s="800">
        <f>'Gemein+Nebenkosten_Erlöse'!I24</f>
        <v>0</v>
      </c>
      <c r="H54" s="801"/>
      <c r="I54" s="3"/>
      <c r="J54" s="3"/>
      <c r="K54" s="3"/>
      <c r="L54" s="3"/>
      <c r="M54" s="3"/>
    </row>
    <row r="55" spans="1:13" ht="6.75" customHeight="1">
      <c r="A55" s="575"/>
      <c r="B55" s="201"/>
      <c r="C55" s="201"/>
      <c r="D55" s="201"/>
      <c r="E55" s="201"/>
      <c r="F55" s="201"/>
      <c r="G55" s="578"/>
      <c r="H55" s="579"/>
      <c r="I55" s="3"/>
      <c r="J55" s="3"/>
      <c r="K55" s="3"/>
      <c r="L55" s="3"/>
      <c r="M55" s="3"/>
    </row>
    <row r="56" spans="1:13" ht="12.75" customHeight="1">
      <c r="A56" s="193" t="s">
        <v>473</v>
      </c>
      <c r="B56" s="204"/>
      <c r="C56" s="204"/>
      <c r="D56" s="204"/>
      <c r="E56" s="205"/>
      <c r="F56" s="205"/>
      <c r="G56" s="798"/>
      <c r="H56" s="799"/>
      <c r="I56" s="3"/>
      <c r="J56" s="3"/>
      <c r="K56" s="3"/>
      <c r="L56" s="3"/>
      <c r="M56" s="3"/>
    </row>
    <row r="57" spans="1:13" ht="12" customHeight="1">
      <c r="A57" s="575" t="s">
        <v>474</v>
      </c>
      <c r="B57" s="201"/>
      <c r="C57" s="201"/>
      <c r="D57" s="201"/>
      <c r="E57" s="201"/>
      <c r="F57" s="201"/>
      <c r="G57" s="800">
        <f>'Gemein+Nebenkosten_Erlöse'!I28</f>
        <v>0</v>
      </c>
      <c r="H57" s="801"/>
      <c r="I57" s="3"/>
      <c r="J57" s="3"/>
      <c r="K57" s="3"/>
      <c r="L57" s="3"/>
      <c r="M57" s="3"/>
    </row>
    <row r="58" spans="1:13" ht="6.75" customHeight="1" thickBot="1">
      <c r="A58" s="575"/>
      <c r="B58" s="201"/>
      <c r="C58" s="201"/>
      <c r="D58" s="201"/>
      <c r="E58" s="201"/>
      <c r="F58" s="201"/>
      <c r="G58" s="421"/>
      <c r="H58" s="591"/>
      <c r="I58" s="3"/>
      <c r="J58" s="3"/>
      <c r="K58" s="3"/>
      <c r="L58" s="3"/>
      <c r="M58" s="3"/>
    </row>
    <row r="59" spans="1:13" ht="15.75" customHeight="1" thickBot="1">
      <c r="A59" s="209" t="s">
        <v>369</v>
      </c>
      <c r="B59" s="201"/>
      <c r="C59" s="201"/>
      <c r="D59" s="201"/>
      <c r="E59" s="201"/>
      <c r="F59" s="208"/>
      <c r="G59" s="802">
        <f>G47+G51+G54+G57</f>
        <v>0</v>
      </c>
      <c r="H59" s="803"/>
      <c r="I59" s="3"/>
      <c r="J59" s="3"/>
      <c r="K59" s="3"/>
      <c r="L59" s="3"/>
      <c r="M59" s="3"/>
    </row>
    <row r="60" spans="1:13" ht="12.75" customHeight="1" hidden="1">
      <c r="A60" s="592"/>
      <c r="B60" s="102"/>
      <c r="C60" s="102"/>
      <c r="D60" s="102"/>
      <c r="E60" s="102"/>
      <c r="F60" s="419"/>
      <c r="G60" s="593"/>
      <c r="H60" s="593"/>
      <c r="I60" s="3"/>
      <c r="J60" s="3"/>
      <c r="K60" s="3"/>
      <c r="L60" s="3"/>
      <c r="M60" s="3"/>
    </row>
    <row r="61" spans="1:13" ht="18.75" customHeight="1" hidden="1">
      <c r="A61" s="588"/>
      <c r="B61" s="388"/>
      <c r="C61" s="388"/>
      <c r="D61" s="388"/>
      <c r="E61" s="100"/>
      <c r="F61" s="103"/>
      <c r="G61" s="594"/>
      <c r="H61" s="595"/>
      <c r="I61" s="3"/>
      <c r="J61" s="3"/>
      <c r="K61" s="3"/>
      <c r="L61" s="3"/>
      <c r="M61" s="3"/>
    </row>
    <row r="62" spans="1:13" ht="13.5" customHeight="1" hidden="1">
      <c r="A62" s="792"/>
      <c r="B62" s="792"/>
      <c r="C62" s="792"/>
      <c r="D62" s="792"/>
      <c r="E62" s="792"/>
      <c r="F62" s="792"/>
      <c r="G62" s="793"/>
      <c r="H62" s="793"/>
      <c r="I62" s="3"/>
      <c r="J62" s="3"/>
      <c r="K62" s="3"/>
      <c r="L62" s="3"/>
      <c r="M62" s="3"/>
    </row>
    <row r="63" spans="1:13" ht="13.5" customHeight="1" hidden="1">
      <c r="A63" s="792"/>
      <c r="B63" s="792"/>
      <c r="C63" s="792"/>
      <c r="D63" s="792"/>
      <c r="E63" s="792"/>
      <c r="F63" s="792"/>
      <c r="G63" s="793"/>
      <c r="H63" s="793"/>
      <c r="I63" s="3"/>
      <c r="J63" s="3"/>
      <c r="K63" s="3"/>
      <c r="L63" s="3"/>
      <c r="M63" s="3"/>
    </row>
    <row r="64" spans="1:13" ht="7.5" customHeight="1" thickBot="1">
      <c r="A64" s="592"/>
      <c r="B64" s="102"/>
      <c r="C64" s="102"/>
      <c r="D64" s="102"/>
      <c r="E64" s="102"/>
      <c r="F64" s="419"/>
      <c r="G64" s="593"/>
      <c r="H64" s="593"/>
      <c r="I64" s="3"/>
      <c r="J64" s="3"/>
      <c r="K64" s="3"/>
      <c r="L64" s="3"/>
      <c r="M64" s="3"/>
    </row>
    <row r="65" spans="1:13" ht="16.5" customHeight="1" thickBot="1">
      <c r="A65" s="207" t="s">
        <v>480</v>
      </c>
      <c r="B65" s="206"/>
      <c r="C65" s="206"/>
      <c r="D65" s="206"/>
      <c r="E65" s="206"/>
      <c r="F65" s="210"/>
      <c r="G65" s="790">
        <f>G59-'Gemein+Nebenkosten_Erlöse'!I42</f>
        <v>0</v>
      </c>
      <c r="H65" s="791"/>
      <c r="I65" s="3"/>
      <c r="J65" s="3"/>
      <c r="K65" s="3"/>
      <c r="L65" s="3"/>
      <c r="M65" s="3"/>
    </row>
    <row r="66" spans="1:13" ht="5.25" customHeight="1">
      <c r="A66" s="804"/>
      <c r="B66" s="805"/>
      <c r="C66" s="805"/>
      <c r="D66" s="805"/>
      <c r="E66" s="805"/>
      <c r="F66" s="805"/>
      <c r="G66" s="805"/>
      <c r="H66" s="805"/>
      <c r="I66" s="3"/>
      <c r="J66" s="3"/>
      <c r="K66" s="3"/>
      <c r="L66" s="3"/>
      <c r="M66" s="3"/>
    </row>
    <row r="67" spans="1:13" ht="14.25" customHeight="1">
      <c r="A67" s="34"/>
      <c r="B67" s="34"/>
      <c r="C67" s="34"/>
      <c r="D67" s="34"/>
      <c r="E67" s="34"/>
      <c r="F67" s="34"/>
      <c r="G67" s="35"/>
      <c r="H67" s="35"/>
      <c r="I67" s="3"/>
      <c r="J67" s="3"/>
      <c r="K67" s="3"/>
      <c r="L67" s="3"/>
      <c r="M67" s="3"/>
    </row>
    <row r="68" spans="1:13" ht="12" customHeight="1">
      <c r="A68" s="706"/>
      <c r="B68" s="706"/>
      <c r="C68" s="706"/>
      <c r="D68" s="706"/>
      <c r="E68" s="706"/>
      <c r="F68" s="706"/>
      <c r="G68" s="706"/>
      <c r="H68" s="706"/>
      <c r="I68" s="3"/>
      <c r="J68" s="3"/>
      <c r="K68" s="3"/>
      <c r="L68" s="3"/>
      <c r="M68" s="3"/>
    </row>
    <row r="69" spans="1:13" ht="12" customHeight="1">
      <c r="A69" s="706"/>
      <c r="B69" s="706"/>
      <c r="C69" s="706"/>
      <c r="D69" s="706"/>
      <c r="E69" s="706"/>
      <c r="F69" s="706"/>
      <c r="G69" s="706"/>
      <c r="H69" s="706"/>
      <c r="I69" s="3"/>
      <c r="J69" s="3"/>
      <c r="K69" s="3"/>
      <c r="L69" s="3"/>
      <c r="M69" s="3"/>
    </row>
    <row r="70" spans="1:13" ht="12" customHeight="1">
      <c r="A70" s="706"/>
      <c r="B70" s="706"/>
      <c r="C70" s="706"/>
      <c r="D70" s="706"/>
      <c r="E70" s="706"/>
      <c r="F70" s="706"/>
      <c r="G70" s="706"/>
      <c r="H70" s="706"/>
      <c r="I70" s="3"/>
      <c r="J70" s="3"/>
      <c r="K70" s="3"/>
      <c r="L70" s="3"/>
      <c r="M70" s="3"/>
    </row>
    <row r="71" spans="1:13" ht="12" customHeight="1">
      <c r="A71" s="706"/>
      <c r="B71" s="706"/>
      <c r="C71" s="706"/>
      <c r="D71" s="706"/>
      <c r="E71" s="706"/>
      <c r="F71" s="706"/>
      <c r="G71" s="706"/>
      <c r="H71" s="706"/>
      <c r="I71" s="3"/>
      <c r="J71" s="3"/>
      <c r="K71" s="3"/>
      <c r="L71" s="3"/>
      <c r="M71" s="3"/>
    </row>
    <row r="72" spans="1:13" ht="12" customHeight="1">
      <c r="A72" s="706"/>
      <c r="B72" s="706"/>
      <c r="C72" s="706"/>
      <c r="D72" s="706"/>
      <c r="E72" s="706"/>
      <c r="F72" s="706"/>
      <c r="G72" s="706"/>
      <c r="H72" s="706"/>
      <c r="I72" s="3"/>
      <c r="J72" s="3"/>
      <c r="K72" s="3"/>
      <c r="L72" s="3"/>
      <c r="M72" s="3"/>
    </row>
    <row r="73" spans="1:13" ht="12" customHeight="1">
      <c r="A73" s="706"/>
      <c r="B73" s="706"/>
      <c r="C73" s="706"/>
      <c r="D73" s="706"/>
      <c r="E73" s="706"/>
      <c r="F73" s="706"/>
      <c r="G73" s="706"/>
      <c r="H73" s="706"/>
      <c r="I73" s="3"/>
      <c r="J73" s="3"/>
      <c r="K73" s="3"/>
      <c r="L73" s="3"/>
      <c r="M73" s="3"/>
    </row>
    <row r="74" spans="1:13" ht="12" customHeight="1">
      <c r="A74" s="706"/>
      <c r="B74" s="706"/>
      <c r="C74" s="706"/>
      <c r="D74" s="706"/>
      <c r="E74" s="706"/>
      <c r="F74" s="706"/>
      <c r="G74" s="706"/>
      <c r="H74" s="706"/>
      <c r="I74" s="3"/>
      <c r="J74" s="3"/>
      <c r="K74" s="3"/>
      <c r="L74" s="3"/>
      <c r="M74" s="3"/>
    </row>
    <row r="75" spans="1:13" ht="12" customHeight="1">
      <c r="A75" s="706"/>
      <c r="B75" s="706"/>
      <c r="C75" s="706"/>
      <c r="D75" s="706"/>
      <c r="E75" s="706"/>
      <c r="F75" s="706"/>
      <c r="G75" s="706"/>
      <c r="H75" s="706"/>
      <c r="I75" s="3"/>
      <c r="J75" s="3"/>
      <c r="K75" s="3"/>
      <c r="L75" s="3"/>
      <c r="M75" s="3"/>
    </row>
    <row r="76" spans="1:13" ht="12" customHeight="1">
      <c r="A76" s="706"/>
      <c r="B76" s="706"/>
      <c r="C76" s="706"/>
      <c r="D76" s="706"/>
      <c r="E76" s="706"/>
      <c r="F76" s="706"/>
      <c r="G76" s="706"/>
      <c r="H76" s="706"/>
      <c r="I76" s="3"/>
      <c r="J76" s="3"/>
      <c r="K76" s="3"/>
      <c r="L76" s="3"/>
      <c r="M76" s="3"/>
    </row>
    <row r="77" spans="1:13" ht="12" customHeight="1">
      <c r="A77" s="706"/>
      <c r="B77" s="706"/>
      <c r="C77" s="706"/>
      <c r="D77" s="706"/>
      <c r="E77" s="706"/>
      <c r="F77" s="706"/>
      <c r="G77" s="706"/>
      <c r="H77" s="706"/>
      <c r="I77" s="3"/>
      <c r="J77" s="3"/>
      <c r="K77" s="3"/>
      <c r="L77" s="3"/>
      <c r="M77" s="3"/>
    </row>
    <row r="78" spans="1:13" ht="12" customHeight="1">
      <c r="A78" s="706"/>
      <c r="B78" s="706"/>
      <c r="C78" s="706"/>
      <c r="D78" s="706"/>
      <c r="E78" s="706"/>
      <c r="F78" s="706"/>
      <c r="G78" s="706"/>
      <c r="H78" s="706"/>
      <c r="I78" s="3"/>
      <c r="J78" s="3"/>
      <c r="K78" s="3"/>
      <c r="L78" s="3"/>
      <c r="M78" s="3"/>
    </row>
    <row r="79" spans="1:13" ht="12" customHeight="1">
      <c r="A79" s="706"/>
      <c r="B79" s="706"/>
      <c r="C79" s="706"/>
      <c r="D79" s="706"/>
      <c r="E79" s="706"/>
      <c r="F79" s="706"/>
      <c r="G79" s="706"/>
      <c r="H79" s="706"/>
      <c r="I79" s="3"/>
      <c r="J79" s="3"/>
      <c r="K79" s="3"/>
      <c r="L79" s="3"/>
      <c r="M79" s="3"/>
    </row>
    <row r="80" spans="1:13" ht="12" customHeight="1">
      <c r="A80" s="706"/>
      <c r="B80" s="706"/>
      <c r="C80" s="706"/>
      <c r="D80" s="706"/>
      <c r="E80" s="706"/>
      <c r="F80" s="706"/>
      <c r="G80" s="706"/>
      <c r="H80" s="706"/>
      <c r="I80" s="3"/>
      <c r="J80" s="3"/>
      <c r="K80" s="3"/>
      <c r="L80" s="3"/>
      <c r="M80" s="3"/>
    </row>
    <row r="81" spans="1:13" ht="12.75">
      <c r="A81" s="706"/>
      <c r="B81" s="706"/>
      <c r="C81" s="706"/>
      <c r="D81" s="706"/>
      <c r="E81" s="706"/>
      <c r="F81" s="706"/>
      <c r="G81" s="706"/>
      <c r="H81" s="706"/>
      <c r="I81" s="3"/>
      <c r="J81" s="3"/>
      <c r="K81" s="3"/>
      <c r="L81" s="3"/>
      <c r="M81" s="3"/>
    </row>
    <row r="82" spans="1:13" ht="12.75">
      <c r="A82" s="706"/>
      <c r="B82" s="706"/>
      <c r="C82" s="706"/>
      <c r="D82" s="706"/>
      <c r="E82" s="706"/>
      <c r="F82" s="706"/>
      <c r="G82" s="706"/>
      <c r="H82" s="706"/>
      <c r="I82" s="3"/>
      <c r="J82" s="3"/>
      <c r="K82" s="3"/>
      <c r="L82" s="3"/>
      <c r="M82" s="3"/>
    </row>
    <row r="83" spans="1:13" ht="12.75">
      <c r="A83" s="706"/>
      <c r="B83" s="706"/>
      <c r="C83" s="706"/>
      <c r="D83" s="706"/>
      <c r="E83" s="706"/>
      <c r="F83" s="706"/>
      <c r="G83" s="706"/>
      <c r="H83" s="706"/>
      <c r="I83" s="3"/>
      <c r="J83" s="3"/>
      <c r="K83" s="3"/>
      <c r="L83" s="3"/>
      <c r="M83" s="3"/>
    </row>
    <row r="84" spans="1:13" ht="12.75">
      <c r="A84" s="706"/>
      <c r="B84" s="706"/>
      <c r="C84" s="706"/>
      <c r="D84" s="706"/>
      <c r="E84" s="706"/>
      <c r="F84" s="706"/>
      <c r="G84" s="706"/>
      <c r="H84" s="706"/>
      <c r="I84" s="3"/>
      <c r="J84" s="3"/>
      <c r="K84" s="3"/>
      <c r="L84" s="3"/>
      <c r="M84" s="3"/>
    </row>
    <row r="85" spans="1:13" ht="12.75">
      <c r="A85" s="706"/>
      <c r="B85" s="706"/>
      <c r="C85" s="706"/>
      <c r="D85" s="706"/>
      <c r="E85" s="706"/>
      <c r="F85" s="706"/>
      <c r="G85" s="706"/>
      <c r="H85" s="706"/>
      <c r="I85" s="3"/>
      <c r="J85" s="3"/>
      <c r="K85" s="3"/>
      <c r="L85" s="3"/>
      <c r="M85" s="3"/>
    </row>
    <row r="86" spans="1:13" ht="12.75">
      <c r="A86" s="34"/>
      <c r="B86" s="34"/>
      <c r="C86" s="34"/>
      <c r="D86" s="34"/>
      <c r="E86" s="34"/>
      <c r="F86" s="34"/>
      <c r="G86" s="35"/>
      <c r="H86" s="35"/>
      <c r="I86" s="3"/>
      <c r="J86" s="3"/>
      <c r="K86" s="3"/>
      <c r="L86" s="3"/>
      <c r="M86" s="3"/>
    </row>
    <row r="87" spans="1:13" ht="12.75">
      <c r="A87" s="34"/>
      <c r="B87" s="34"/>
      <c r="C87" s="34"/>
      <c r="D87" s="34"/>
      <c r="E87" s="34"/>
      <c r="F87" s="34"/>
      <c r="G87" s="35"/>
      <c r="H87" s="35"/>
      <c r="I87" s="3"/>
      <c r="J87" s="3"/>
      <c r="K87" s="3"/>
      <c r="L87" s="3"/>
      <c r="M87" s="3"/>
    </row>
    <row r="88" spans="1:13" ht="12.75">
      <c r="A88" s="34"/>
      <c r="B88" s="34"/>
      <c r="C88" s="34"/>
      <c r="D88" s="34"/>
      <c r="E88" s="34"/>
      <c r="F88" s="34"/>
      <c r="G88" s="35"/>
      <c r="H88" s="35"/>
      <c r="I88" s="3"/>
      <c r="J88" s="3"/>
      <c r="K88" s="3"/>
      <c r="L88" s="3"/>
      <c r="M88" s="3"/>
    </row>
    <row r="89" spans="1:13" ht="12.75">
      <c r="A89" s="34"/>
      <c r="B89" s="34"/>
      <c r="C89" s="34"/>
      <c r="D89" s="34"/>
      <c r="E89" s="34"/>
      <c r="F89" s="34"/>
      <c r="G89" s="35"/>
      <c r="H89" s="35"/>
      <c r="I89" s="3"/>
      <c r="J89" s="3"/>
      <c r="K89" s="3"/>
      <c r="L89" s="3"/>
      <c r="M89" s="3"/>
    </row>
    <row r="90" spans="1:13" ht="12.75">
      <c r="A90" s="34"/>
      <c r="B90" s="34"/>
      <c r="C90" s="34"/>
      <c r="D90" s="34"/>
      <c r="E90" s="34"/>
      <c r="F90" s="34"/>
      <c r="G90" s="35"/>
      <c r="H90" s="35"/>
      <c r="I90" s="3"/>
      <c r="J90" s="3"/>
      <c r="K90" s="3"/>
      <c r="L90" s="3"/>
      <c r="M90" s="3"/>
    </row>
    <row r="91" spans="1:13" ht="12.75">
      <c r="A91" s="34"/>
      <c r="B91" s="34"/>
      <c r="C91" s="34"/>
      <c r="D91" s="34"/>
      <c r="E91" s="34"/>
      <c r="F91" s="34"/>
      <c r="G91" s="35"/>
      <c r="H91" s="35"/>
      <c r="I91" s="3"/>
      <c r="J91" s="3"/>
      <c r="K91" s="3"/>
      <c r="L91" s="3"/>
      <c r="M91" s="3"/>
    </row>
    <row r="92" spans="1:13" ht="12.75">
      <c r="A92" s="31"/>
      <c r="B92" s="31"/>
      <c r="C92" s="31"/>
      <c r="D92" s="31"/>
      <c r="E92" s="31"/>
      <c r="F92" s="31"/>
      <c r="G92" s="32"/>
      <c r="H92" s="32"/>
      <c r="I92" s="3"/>
      <c r="J92" s="3"/>
      <c r="K92" s="3"/>
      <c r="L92" s="3"/>
      <c r="M92" s="3"/>
    </row>
    <row r="93" spans="1:13" ht="12.75">
      <c r="A93" s="31"/>
      <c r="B93" s="31"/>
      <c r="C93" s="31"/>
      <c r="D93" s="31"/>
      <c r="E93" s="31"/>
      <c r="F93" s="31"/>
      <c r="G93" s="32"/>
      <c r="H93" s="32"/>
      <c r="I93" s="3"/>
      <c r="J93" s="3"/>
      <c r="K93" s="3"/>
      <c r="L93" s="3"/>
      <c r="M93" s="3"/>
    </row>
    <row r="94" spans="1:13" ht="12.75">
      <c r="A94" s="31"/>
      <c r="B94" s="31"/>
      <c r="C94" s="31"/>
      <c r="D94" s="31"/>
      <c r="E94" s="31"/>
      <c r="F94" s="31"/>
      <c r="G94" s="32"/>
      <c r="H94" s="32"/>
      <c r="I94" s="3"/>
      <c r="J94" s="3"/>
      <c r="K94" s="3"/>
      <c r="L94" s="3"/>
      <c r="M94" s="3"/>
    </row>
    <row r="95" spans="1:13" ht="12.75">
      <c r="A95" s="31"/>
      <c r="B95" s="31"/>
      <c r="C95" s="31"/>
      <c r="D95" s="31"/>
      <c r="E95" s="31"/>
      <c r="F95" s="31"/>
      <c r="G95" s="32"/>
      <c r="H95" s="32"/>
      <c r="I95" s="3"/>
      <c r="J95" s="3"/>
      <c r="K95" s="3"/>
      <c r="L95" s="3"/>
      <c r="M95" s="3"/>
    </row>
    <row r="96" spans="1:13" ht="12.75">
      <c r="A96" s="31"/>
      <c r="B96" s="31"/>
      <c r="C96" s="31"/>
      <c r="D96" s="31"/>
      <c r="E96" s="31"/>
      <c r="F96" s="31"/>
      <c r="G96" s="32"/>
      <c r="H96" s="32"/>
      <c r="I96" s="3"/>
      <c r="J96" s="3"/>
      <c r="K96" s="3"/>
      <c r="L96" s="3"/>
      <c r="M96" s="3"/>
    </row>
    <row r="97" spans="1:13" ht="12.75">
      <c r="A97" s="31"/>
      <c r="B97" s="31"/>
      <c r="C97" s="31"/>
      <c r="D97" s="31"/>
      <c r="E97" s="31"/>
      <c r="F97" s="31"/>
      <c r="G97" s="32"/>
      <c r="H97" s="32"/>
      <c r="I97" s="3"/>
      <c r="J97" s="3"/>
      <c r="K97" s="3"/>
      <c r="L97" s="3"/>
      <c r="M97" s="3"/>
    </row>
    <row r="98" spans="1:13" ht="12.75">
      <c r="A98" s="31"/>
      <c r="B98" s="31"/>
      <c r="C98" s="31"/>
      <c r="D98" s="31"/>
      <c r="E98" s="31"/>
      <c r="F98" s="31"/>
      <c r="G98" s="32"/>
      <c r="H98" s="32"/>
      <c r="I98" s="3"/>
      <c r="J98" s="3"/>
      <c r="K98" s="3"/>
      <c r="L98" s="3"/>
      <c r="M98" s="3"/>
    </row>
    <row r="99" spans="1:13" ht="12.75">
      <c r="A99" s="31"/>
      <c r="B99" s="31"/>
      <c r="C99" s="31"/>
      <c r="D99" s="31"/>
      <c r="E99" s="31"/>
      <c r="F99" s="31"/>
      <c r="G99" s="32"/>
      <c r="H99" s="32"/>
      <c r="I99" s="3"/>
      <c r="J99" s="3"/>
      <c r="K99" s="3"/>
      <c r="L99" s="3"/>
      <c r="M99" s="3"/>
    </row>
    <row r="100" spans="1:13" ht="12.75">
      <c r="A100" s="31"/>
      <c r="B100" s="31"/>
      <c r="C100" s="31"/>
      <c r="D100" s="31"/>
      <c r="E100" s="31"/>
      <c r="F100" s="31"/>
      <c r="G100" s="32"/>
      <c r="H100" s="32"/>
      <c r="I100" s="3"/>
      <c r="J100" s="3"/>
      <c r="K100" s="3"/>
      <c r="L100" s="3"/>
      <c r="M100" s="3"/>
    </row>
    <row r="101" spans="1:13" ht="12.75">
      <c r="A101" s="31"/>
      <c r="B101" s="31"/>
      <c r="C101" s="31"/>
      <c r="D101" s="31"/>
      <c r="E101" s="31"/>
      <c r="F101" s="31"/>
      <c r="G101" s="32"/>
      <c r="H101" s="32"/>
      <c r="I101" s="3"/>
      <c r="J101" s="3"/>
      <c r="K101" s="3"/>
      <c r="L101" s="3"/>
      <c r="M101" s="3"/>
    </row>
    <row r="102" spans="1:13" ht="12.75">
      <c r="A102" s="31"/>
      <c r="B102" s="31"/>
      <c r="C102" s="31"/>
      <c r="D102" s="31"/>
      <c r="E102" s="31"/>
      <c r="F102" s="31"/>
      <c r="G102" s="32"/>
      <c r="H102" s="32"/>
      <c r="I102" s="3"/>
      <c r="J102" s="3"/>
      <c r="K102" s="3"/>
      <c r="L102" s="3"/>
      <c r="M102" s="3"/>
    </row>
    <row r="103" spans="1:13" ht="12.75">
      <c r="A103" s="31"/>
      <c r="B103" s="31"/>
      <c r="C103" s="31"/>
      <c r="D103" s="31"/>
      <c r="E103" s="31"/>
      <c r="F103" s="31"/>
      <c r="G103" s="32"/>
      <c r="H103" s="32"/>
      <c r="I103" s="3"/>
      <c r="J103" s="3"/>
      <c r="K103" s="3"/>
      <c r="L103" s="3"/>
      <c r="M103" s="3"/>
    </row>
    <row r="104" spans="1:13" ht="12.75">
      <c r="A104" s="31"/>
      <c r="B104" s="31"/>
      <c r="C104" s="31"/>
      <c r="D104" s="31"/>
      <c r="E104" s="31"/>
      <c r="F104" s="31"/>
      <c r="G104" s="32"/>
      <c r="H104" s="32"/>
      <c r="I104" s="3"/>
      <c r="J104" s="3"/>
      <c r="K104" s="3"/>
      <c r="L104" s="3"/>
      <c r="M104" s="3"/>
    </row>
    <row r="105" spans="1:13" ht="12.75">
      <c r="A105" s="31"/>
      <c r="B105" s="31"/>
      <c r="C105" s="31"/>
      <c r="D105" s="31"/>
      <c r="E105" s="31"/>
      <c r="F105" s="31"/>
      <c r="G105" s="32"/>
      <c r="H105" s="32"/>
      <c r="I105" s="3"/>
      <c r="J105" s="3"/>
      <c r="K105" s="3"/>
      <c r="L105" s="3"/>
      <c r="M105" s="3"/>
    </row>
    <row r="106" spans="1:13" ht="12.75">
      <c r="A106" s="31"/>
      <c r="B106" s="31"/>
      <c r="C106" s="31"/>
      <c r="D106" s="31"/>
      <c r="E106" s="31"/>
      <c r="F106" s="31"/>
      <c r="G106" s="32"/>
      <c r="H106" s="32"/>
      <c r="I106" s="3"/>
      <c r="J106" s="3"/>
      <c r="K106" s="3"/>
      <c r="L106" s="3"/>
      <c r="M106" s="3"/>
    </row>
    <row r="107" spans="1:13" ht="12.75">
      <c r="A107" s="31"/>
      <c r="B107" s="31"/>
      <c r="C107" s="31"/>
      <c r="D107" s="31"/>
      <c r="E107" s="31"/>
      <c r="F107" s="31"/>
      <c r="G107" s="32"/>
      <c r="H107" s="32"/>
      <c r="I107" s="3"/>
      <c r="J107" s="3"/>
      <c r="K107" s="3"/>
      <c r="L107" s="3"/>
      <c r="M107" s="3"/>
    </row>
    <row r="108" spans="1:13" ht="12.75">
      <c r="A108" s="31"/>
      <c r="B108" s="31"/>
      <c r="C108" s="31"/>
      <c r="D108" s="31"/>
      <c r="E108" s="31"/>
      <c r="F108" s="31"/>
      <c r="G108" s="32"/>
      <c r="H108" s="32"/>
      <c r="I108" s="3"/>
      <c r="J108" s="3"/>
      <c r="K108" s="3"/>
      <c r="L108" s="3"/>
      <c r="M108" s="3"/>
    </row>
    <row r="109" spans="1:13" ht="12.75">
      <c r="A109" s="31"/>
      <c r="B109" s="31"/>
      <c r="C109" s="31"/>
      <c r="D109" s="31"/>
      <c r="E109" s="31"/>
      <c r="F109" s="31"/>
      <c r="G109" s="32"/>
      <c r="H109" s="32"/>
      <c r="I109" s="3"/>
      <c r="J109" s="3"/>
      <c r="K109" s="3"/>
      <c r="L109" s="3"/>
      <c r="M109" s="3"/>
    </row>
    <row r="110" spans="1:13" ht="12.75">
      <c r="A110" s="31"/>
      <c r="B110" s="31"/>
      <c r="C110" s="31"/>
      <c r="D110" s="31"/>
      <c r="E110" s="31"/>
      <c r="F110" s="31"/>
      <c r="G110" s="32"/>
      <c r="H110" s="32"/>
      <c r="I110" s="3"/>
      <c r="J110" s="3"/>
      <c r="K110" s="3"/>
      <c r="L110" s="3"/>
      <c r="M110" s="3"/>
    </row>
    <row r="111" spans="1:13" ht="12.75">
      <c r="A111" s="31"/>
      <c r="B111" s="31"/>
      <c r="C111" s="31"/>
      <c r="D111" s="31"/>
      <c r="E111" s="31"/>
      <c r="F111" s="31"/>
      <c r="G111" s="32"/>
      <c r="H111" s="32"/>
      <c r="I111" s="3"/>
      <c r="J111" s="3"/>
      <c r="K111" s="3"/>
      <c r="L111" s="3"/>
      <c r="M111" s="3"/>
    </row>
    <row r="112" spans="1:13" ht="12.75">
      <c r="A112" s="31"/>
      <c r="B112" s="31"/>
      <c r="C112" s="31"/>
      <c r="D112" s="31"/>
      <c r="E112" s="31"/>
      <c r="F112" s="31"/>
      <c r="G112" s="32"/>
      <c r="H112" s="32"/>
      <c r="I112" s="3"/>
      <c r="J112" s="3"/>
      <c r="K112" s="3"/>
      <c r="L112" s="3"/>
      <c r="M112" s="3"/>
    </row>
    <row r="113" spans="1:13" ht="12.75">
      <c r="A113" s="31"/>
      <c r="B113" s="31"/>
      <c r="C113" s="31"/>
      <c r="D113" s="31"/>
      <c r="E113" s="31"/>
      <c r="F113" s="31"/>
      <c r="G113" s="32"/>
      <c r="H113" s="32"/>
      <c r="I113" s="3"/>
      <c r="J113" s="3"/>
      <c r="K113" s="3"/>
      <c r="L113" s="3"/>
      <c r="M113" s="3"/>
    </row>
    <row r="114" spans="1:13" ht="12.75">
      <c r="A114" s="3"/>
      <c r="B114" s="3"/>
      <c r="C114" s="3"/>
      <c r="D114" s="3"/>
      <c r="E114" s="3"/>
      <c r="F114" s="3"/>
      <c r="G114" s="25"/>
      <c r="H114" s="25"/>
      <c r="I114" s="3"/>
      <c r="J114" s="3"/>
      <c r="K114" s="3"/>
      <c r="L114" s="3"/>
      <c r="M114" s="3"/>
    </row>
    <row r="115" spans="1:13" ht="12.75">
      <c r="A115" s="3"/>
      <c r="B115" s="3"/>
      <c r="C115" s="3"/>
      <c r="D115" s="3"/>
      <c r="E115" s="3"/>
      <c r="F115" s="3"/>
      <c r="G115" s="25"/>
      <c r="H115" s="25"/>
      <c r="I115" s="3"/>
      <c r="J115" s="3"/>
      <c r="K115" s="3"/>
      <c r="L115" s="3"/>
      <c r="M115" s="3"/>
    </row>
    <row r="116" spans="1:13" ht="12.75">
      <c r="A116" s="3"/>
      <c r="B116" s="3"/>
      <c r="C116" s="3"/>
      <c r="D116" s="3"/>
      <c r="E116" s="3"/>
      <c r="F116" s="3"/>
      <c r="G116" s="25"/>
      <c r="H116" s="25"/>
      <c r="I116" s="3"/>
      <c r="J116" s="3"/>
      <c r="K116" s="3"/>
      <c r="L116" s="3"/>
      <c r="M116" s="3"/>
    </row>
    <row r="117" spans="1:13" ht="12.75">
      <c r="A117" s="3"/>
      <c r="B117" s="3"/>
      <c r="C117" s="3"/>
      <c r="D117" s="3"/>
      <c r="E117" s="3"/>
      <c r="F117" s="3"/>
      <c r="G117" s="25"/>
      <c r="H117" s="25"/>
      <c r="I117" s="3"/>
      <c r="J117" s="3"/>
      <c r="K117" s="3"/>
      <c r="L117" s="3"/>
      <c r="M117" s="3"/>
    </row>
    <row r="118" spans="1:13" ht="12.75">
      <c r="A118" s="3"/>
      <c r="B118" s="3"/>
      <c r="C118" s="3"/>
      <c r="D118" s="3"/>
      <c r="E118" s="3"/>
      <c r="F118" s="3"/>
      <c r="G118" s="25"/>
      <c r="H118" s="25"/>
      <c r="I118" s="3"/>
      <c r="J118" s="3"/>
      <c r="K118" s="3"/>
      <c r="L118" s="3"/>
      <c r="M118" s="3"/>
    </row>
    <row r="119" spans="1:13" ht="12.75">
      <c r="A119" s="3"/>
      <c r="B119" s="3"/>
      <c r="C119" s="3"/>
      <c r="D119" s="3"/>
      <c r="E119" s="3"/>
      <c r="F119" s="3"/>
      <c r="G119" s="25"/>
      <c r="H119" s="25"/>
      <c r="I119" s="3"/>
      <c r="J119" s="3"/>
      <c r="K119" s="3"/>
      <c r="L119" s="3"/>
      <c r="M119" s="3"/>
    </row>
    <row r="120" spans="1:13" ht="12.75">
      <c r="A120" s="3"/>
      <c r="B120" s="3"/>
      <c r="C120" s="3"/>
      <c r="D120" s="3"/>
      <c r="E120" s="3"/>
      <c r="F120" s="3"/>
      <c r="G120" s="25"/>
      <c r="H120" s="25"/>
      <c r="I120" s="3"/>
      <c r="J120" s="3"/>
      <c r="K120" s="3"/>
      <c r="L120" s="3"/>
      <c r="M120" s="3"/>
    </row>
    <row r="121" spans="1:13" ht="12.75">
      <c r="A121" s="3"/>
      <c r="B121" s="3"/>
      <c r="C121" s="3"/>
      <c r="D121" s="3"/>
      <c r="E121" s="3"/>
      <c r="F121" s="3"/>
      <c r="G121" s="25"/>
      <c r="H121" s="25"/>
      <c r="I121" s="3"/>
      <c r="J121" s="3"/>
      <c r="K121" s="3"/>
      <c r="L121" s="3"/>
      <c r="M121" s="3"/>
    </row>
    <row r="122" spans="1:13" ht="12.75">
      <c r="A122" s="3"/>
      <c r="B122" s="3"/>
      <c r="C122" s="3"/>
      <c r="D122" s="3"/>
      <c r="E122" s="3"/>
      <c r="F122" s="3"/>
      <c r="G122" s="25"/>
      <c r="H122" s="25"/>
      <c r="I122" s="3"/>
      <c r="J122" s="3"/>
      <c r="K122" s="3"/>
      <c r="L122" s="3"/>
      <c r="M122" s="3"/>
    </row>
    <row r="123" spans="1:13" ht="12.75">
      <c r="A123" s="3"/>
      <c r="B123" s="3"/>
      <c r="C123" s="3"/>
      <c r="D123" s="3"/>
      <c r="E123" s="3"/>
      <c r="F123" s="3"/>
      <c r="G123" s="25"/>
      <c r="H123" s="25"/>
      <c r="I123" s="3"/>
      <c r="J123" s="3"/>
      <c r="K123" s="3"/>
      <c r="L123" s="3"/>
      <c r="M123" s="3"/>
    </row>
    <row r="124" spans="1:13" ht="12.75">
      <c r="A124" s="3"/>
      <c r="B124" s="3"/>
      <c r="C124" s="3"/>
      <c r="D124" s="3"/>
      <c r="E124" s="3"/>
      <c r="F124" s="3"/>
      <c r="G124" s="25"/>
      <c r="H124" s="25"/>
      <c r="I124" s="3"/>
      <c r="J124" s="3"/>
      <c r="K124" s="3"/>
      <c r="L124" s="3"/>
      <c r="M124" s="3"/>
    </row>
    <row r="125" spans="1:13" ht="12.75">
      <c r="A125" s="3"/>
      <c r="B125" s="3"/>
      <c r="C125" s="3"/>
      <c r="D125" s="3"/>
      <c r="E125" s="3"/>
      <c r="F125" s="3"/>
      <c r="G125" s="25"/>
      <c r="H125" s="25"/>
      <c r="I125" s="3"/>
      <c r="J125" s="3"/>
      <c r="K125" s="3"/>
      <c r="L125" s="3"/>
      <c r="M125" s="3"/>
    </row>
    <row r="126" spans="1:13" ht="12.75">
      <c r="A126" s="3"/>
      <c r="B126" s="3"/>
      <c r="C126" s="3"/>
      <c r="D126" s="3"/>
      <c r="E126" s="3"/>
      <c r="F126" s="3"/>
      <c r="G126" s="25"/>
      <c r="H126" s="25"/>
      <c r="I126" s="3"/>
      <c r="J126" s="3"/>
      <c r="K126" s="3"/>
      <c r="L126" s="3"/>
      <c r="M126" s="3"/>
    </row>
    <row r="127" spans="1:13" ht="12.75">
      <c r="A127" s="3"/>
      <c r="B127" s="3"/>
      <c r="C127" s="3"/>
      <c r="D127" s="3"/>
      <c r="E127" s="3"/>
      <c r="F127" s="3"/>
      <c r="G127" s="25"/>
      <c r="H127" s="25"/>
      <c r="I127" s="3"/>
      <c r="J127" s="3"/>
      <c r="K127" s="3"/>
      <c r="L127" s="3"/>
      <c r="M127" s="3"/>
    </row>
    <row r="128" spans="1:13" ht="12.75">
      <c r="A128" s="3"/>
      <c r="B128" s="3"/>
      <c r="C128" s="3"/>
      <c r="D128" s="3"/>
      <c r="E128" s="3"/>
      <c r="F128" s="3"/>
      <c r="G128" s="25"/>
      <c r="H128" s="25"/>
      <c r="I128" s="3"/>
      <c r="J128" s="3"/>
      <c r="K128" s="3"/>
      <c r="L128" s="3"/>
      <c r="M128" s="3"/>
    </row>
    <row r="129" spans="1:13" ht="12.75">
      <c r="A129" s="3"/>
      <c r="B129" s="3"/>
      <c r="C129" s="3"/>
      <c r="D129" s="3"/>
      <c r="E129" s="3"/>
      <c r="F129" s="3"/>
      <c r="G129" s="25"/>
      <c r="H129" s="25"/>
      <c r="I129" s="3"/>
      <c r="J129" s="3"/>
      <c r="K129" s="3"/>
      <c r="L129" s="3"/>
      <c r="M129" s="3"/>
    </row>
    <row r="130" spans="1:13" ht="12.75">
      <c r="A130" s="3"/>
      <c r="B130" s="3"/>
      <c r="C130" s="3"/>
      <c r="D130" s="3"/>
      <c r="E130" s="3"/>
      <c r="F130" s="3"/>
      <c r="G130" s="25"/>
      <c r="H130" s="25"/>
      <c r="I130" s="3"/>
      <c r="J130" s="3"/>
      <c r="K130" s="3"/>
      <c r="L130" s="3"/>
      <c r="M130" s="3"/>
    </row>
    <row r="131" spans="1:13" ht="12.75">
      <c r="A131" s="3"/>
      <c r="B131" s="3"/>
      <c r="C131" s="3"/>
      <c r="D131" s="3"/>
      <c r="E131" s="3"/>
      <c r="F131" s="3"/>
      <c r="G131" s="25"/>
      <c r="H131" s="25"/>
      <c r="I131" s="3"/>
      <c r="J131" s="3"/>
      <c r="K131" s="3"/>
      <c r="L131" s="3"/>
      <c r="M131" s="3"/>
    </row>
    <row r="132" spans="1:13" ht="12.75">
      <c r="A132" s="3"/>
      <c r="B132" s="3"/>
      <c r="C132" s="3"/>
      <c r="D132" s="3"/>
      <c r="E132" s="3"/>
      <c r="F132" s="3"/>
      <c r="G132" s="25"/>
      <c r="H132" s="25"/>
      <c r="I132" s="3"/>
      <c r="J132" s="3"/>
      <c r="K132" s="3"/>
      <c r="L132" s="3"/>
      <c r="M132" s="3"/>
    </row>
    <row r="133" spans="1:13" ht="12.75">
      <c r="A133" s="3"/>
      <c r="B133" s="3"/>
      <c r="C133" s="3"/>
      <c r="D133" s="3"/>
      <c r="E133" s="3"/>
      <c r="F133" s="3"/>
      <c r="G133" s="25"/>
      <c r="H133" s="25"/>
      <c r="I133" s="3"/>
      <c r="J133" s="3"/>
      <c r="K133" s="3"/>
      <c r="L133" s="3"/>
      <c r="M133" s="3"/>
    </row>
    <row r="134" spans="1:13" ht="12.75">
      <c r="A134" s="3"/>
      <c r="B134" s="3"/>
      <c r="C134" s="3"/>
      <c r="D134" s="3"/>
      <c r="E134" s="3"/>
      <c r="F134" s="3"/>
      <c r="G134" s="25"/>
      <c r="H134" s="25"/>
      <c r="I134" s="3"/>
      <c r="J134" s="3"/>
      <c r="K134" s="3"/>
      <c r="L134" s="3"/>
      <c r="M134" s="3"/>
    </row>
    <row r="135" spans="1:13" ht="12.75">
      <c r="A135" s="3"/>
      <c r="B135" s="3"/>
      <c r="C135" s="3"/>
      <c r="D135" s="3"/>
      <c r="E135" s="3"/>
      <c r="F135" s="3"/>
      <c r="G135" s="25"/>
      <c r="H135" s="25"/>
      <c r="I135" s="3"/>
      <c r="J135" s="3"/>
      <c r="K135" s="3"/>
      <c r="L135" s="3"/>
      <c r="M135" s="3"/>
    </row>
    <row r="136" spans="1:13" ht="12.75">
      <c r="A136" s="3"/>
      <c r="B136" s="3"/>
      <c r="C136" s="3"/>
      <c r="D136" s="3"/>
      <c r="E136" s="3"/>
      <c r="F136" s="3"/>
      <c r="G136" s="25"/>
      <c r="H136" s="25"/>
      <c r="I136" s="3"/>
      <c r="J136" s="3"/>
      <c r="K136" s="3"/>
      <c r="L136" s="3"/>
      <c r="M136" s="3"/>
    </row>
    <row r="137" spans="1:13" ht="12.75">
      <c r="A137" s="3"/>
      <c r="B137" s="3"/>
      <c r="C137" s="3"/>
      <c r="D137" s="3"/>
      <c r="E137" s="3"/>
      <c r="F137" s="3"/>
      <c r="G137" s="25"/>
      <c r="H137" s="25"/>
      <c r="I137" s="3"/>
      <c r="J137" s="3"/>
      <c r="K137" s="3"/>
      <c r="L137" s="3"/>
      <c r="M137" s="3"/>
    </row>
    <row r="138" spans="1:13" ht="12.75">
      <c r="A138" s="3"/>
      <c r="B138" s="3"/>
      <c r="C138" s="3"/>
      <c r="D138" s="3"/>
      <c r="E138" s="3"/>
      <c r="F138" s="3"/>
      <c r="G138" s="25"/>
      <c r="H138" s="25"/>
      <c r="I138" s="3"/>
      <c r="J138" s="3"/>
      <c r="K138" s="3"/>
      <c r="L138" s="3"/>
      <c r="M138" s="3"/>
    </row>
    <row r="139" spans="1:13" ht="12.75">
      <c r="A139" s="3"/>
      <c r="B139" s="3"/>
      <c r="C139" s="3"/>
      <c r="D139" s="3"/>
      <c r="E139" s="3"/>
      <c r="F139" s="3"/>
      <c r="G139" s="25"/>
      <c r="H139" s="25"/>
      <c r="I139" s="3"/>
      <c r="J139" s="3"/>
      <c r="K139" s="3"/>
      <c r="L139" s="3"/>
      <c r="M139" s="3"/>
    </row>
    <row r="140" spans="1:13" ht="12.75">
      <c r="A140" s="3"/>
      <c r="B140" s="3"/>
      <c r="C140" s="3"/>
      <c r="D140" s="3"/>
      <c r="E140" s="3"/>
      <c r="F140" s="3"/>
      <c r="G140" s="25"/>
      <c r="H140" s="25"/>
      <c r="I140" s="3"/>
      <c r="J140" s="3"/>
      <c r="K140" s="3"/>
      <c r="L140" s="3"/>
      <c r="M140" s="3"/>
    </row>
    <row r="141" spans="1:13" ht="12.75">
      <c r="A141" s="3"/>
      <c r="B141" s="3"/>
      <c r="C141" s="3"/>
      <c r="D141" s="3"/>
      <c r="E141" s="3"/>
      <c r="F141" s="3"/>
      <c r="G141" s="25"/>
      <c r="H141" s="25"/>
      <c r="I141" s="3"/>
      <c r="J141" s="3"/>
      <c r="K141" s="3"/>
      <c r="L141" s="3"/>
      <c r="M141" s="3"/>
    </row>
    <row r="142" spans="1:13" ht="12.75">
      <c r="A142" s="3"/>
      <c r="B142" s="3"/>
      <c r="C142" s="3"/>
      <c r="D142" s="3"/>
      <c r="E142" s="3"/>
      <c r="F142" s="3"/>
      <c r="G142" s="25"/>
      <c r="H142" s="25"/>
      <c r="I142" s="3"/>
      <c r="J142" s="3"/>
      <c r="K142" s="3"/>
      <c r="L142" s="3"/>
      <c r="M142" s="3"/>
    </row>
    <row r="143" spans="1:13" ht="12.75">
      <c r="A143" s="3"/>
      <c r="B143" s="3"/>
      <c r="C143" s="3"/>
      <c r="D143" s="3"/>
      <c r="E143" s="3"/>
      <c r="F143" s="3"/>
      <c r="G143" s="25"/>
      <c r="H143" s="25"/>
      <c r="I143" s="3"/>
      <c r="J143" s="3"/>
      <c r="K143" s="3"/>
      <c r="L143" s="3"/>
      <c r="M143" s="3"/>
    </row>
    <row r="144" spans="1:13" ht="12.75">
      <c r="A144" s="3"/>
      <c r="B144" s="3"/>
      <c r="C144" s="3"/>
      <c r="D144" s="3"/>
      <c r="E144" s="3"/>
      <c r="F144" s="3"/>
      <c r="G144" s="25"/>
      <c r="H144" s="25"/>
      <c r="I144" s="3"/>
      <c r="J144" s="3"/>
      <c r="K144" s="3"/>
      <c r="L144" s="3"/>
      <c r="M144" s="3"/>
    </row>
    <row r="145" spans="1:13" ht="12.75">
      <c r="A145" s="3"/>
      <c r="B145" s="3"/>
      <c r="C145" s="3"/>
      <c r="D145" s="3"/>
      <c r="E145" s="3"/>
      <c r="F145" s="3"/>
      <c r="G145" s="25"/>
      <c r="H145" s="25"/>
      <c r="I145" s="3"/>
      <c r="J145" s="3"/>
      <c r="K145" s="3"/>
      <c r="L145" s="3"/>
      <c r="M145" s="3"/>
    </row>
    <row r="146" spans="1:13" ht="12.75">
      <c r="A146" s="3"/>
      <c r="B146" s="3"/>
      <c r="C146" s="3"/>
      <c r="D146" s="3"/>
      <c r="E146" s="3"/>
      <c r="F146" s="3"/>
      <c r="G146" s="25"/>
      <c r="H146" s="25"/>
      <c r="I146" s="3"/>
      <c r="J146" s="3"/>
      <c r="K146" s="3"/>
      <c r="L146" s="3"/>
      <c r="M146" s="3"/>
    </row>
    <row r="147" spans="1:13" ht="12.75">
      <c r="A147" s="3"/>
      <c r="B147" s="3"/>
      <c r="C147" s="3"/>
      <c r="D147" s="3"/>
      <c r="E147" s="3"/>
      <c r="F147" s="3"/>
      <c r="G147" s="25"/>
      <c r="H147" s="25"/>
      <c r="I147" s="3"/>
      <c r="J147" s="3"/>
      <c r="K147" s="3"/>
      <c r="L147" s="3"/>
      <c r="M147" s="3"/>
    </row>
    <row r="148" spans="1:13" ht="12.75">
      <c r="A148" s="3"/>
      <c r="B148" s="3"/>
      <c r="C148" s="3"/>
      <c r="D148" s="3"/>
      <c r="E148" s="3"/>
      <c r="F148" s="3"/>
      <c r="G148" s="25"/>
      <c r="H148" s="25"/>
      <c r="I148" s="3"/>
      <c r="J148" s="3"/>
      <c r="K148" s="3"/>
      <c r="L148" s="3"/>
      <c r="M148" s="3"/>
    </row>
    <row r="149" spans="1:13" ht="12.75">
      <c r="A149" s="3"/>
      <c r="B149" s="3"/>
      <c r="C149" s="3"/>
      <c r="D149" s="3"/>
      <c r="E149" s="3"/>
      <c r="F149" s="3"/>
      <c r="G149" s="25"/>
      <c r="H149" s="25"/>
      <c r="I149" s="3"/>
      <c r="J149" s="3"/>
      <c r="K149" s="3"/>
      <c r="L149" s="3"/>
      <c r="M149" s="3"/>
    </row>
    <row r="150" spans="1:13" ht="12.75">
      <c r="A150" s="3"/>
      <c r="B150" s="3"/>
      <c r="C150" s="3"/>
      <c r="D150" s="3"/>
      <c r="E150" s="3"/>
      <c r="F150" s="3"/>
      <c r="G150" s="25"/>
      <c r="H150" s="25"/>
      <c r="I150" s="3"/>
      <c r="J150" s="3"/>
      <c r="K150" s="3"/>
      <c r="L150" s="3"/>
      <c r="M150" s="3"/>
    </row>
    <row r="151" spans="1:13" ht="12.75">
      <c r="A151" s="3"/>
      <c r="B151" s="3"/>
      <c r="C151" s="3"/>
      <c r="D151" s="3"/>
      <c r="E151" s="3"/>
      <c r="F151" s="3"/>
      <c r="G151" s="25"/>
      <c r="H151" s="25"/>
      <c r="I151" s="3"/>
      <c r="J151" s="3"/>
      <c r="K151" s="3"/>
      <c r="L151" s="3"/>
      <c r="M151" s="3"/>
    </row>
    <row r="152" spans="1:13" ht="12.75">
      <c r="A152" s="3"/>
      <c r="B152" s="3"/>
      <c r="C152" s="3"/>
      <c r="D152" s="3"/>
      <c r="E152" s="3"/>
      <c r="F152" s="3"/>
      <c r="G152" s="25"/>
      <c r="H152" s="25"/>
      <c r="I152" s="3"/>
      <c r="J152" s="3"/>
      <c r="K152" s="3"/>
      <c r="L152" s="3"/>
      <c r="M152" s="3"/>
    </row>
    <row r="153" spans="1:13" ht="12.75">
      <c r="A153" s="3"/>
      <c r="B153" s="3"/>
      <c r="C153" s="3"/>
      <c r="D153" s="3"/>
      <c r="E153" s="3"/>
      <c r="F153" s="3"/>
      <c r="G153" s="25"/>
      <c r="H153" s="25"/>
      <c r="I153" s="3"/>
      <c r="J153" s="3"/>
      <c r="K153" s="3"/>
      <c r="L153" s="3"/>
      <c r="M153" s="3"/>
    </row>
    <row r="154" spans="1:13" ht="12.75">
      <c r="A154" s="3"/>
      <c r="B154" s="3"/>
      <c r="C154" s="3"/>
      <c r="D154" s="3"/>
      <c r="E154" s="3"/>
      <c r="F154" s="3"/>
      <c r="G154" s="25"/>
      <c r="H154" s="25"/>
      <c r="I154" s="3"/>
      <c r="J154" s="3"/>
      <c r="K154" s="3"/>
      <c r="L154" s="3"/>
      <c r="M154" s="3"/>
    </row>
    <row r="155" spans="1:13" ht="12.75">
      <c r="A155" s="3"/>
      <c r="B155" s="3"/>
      <c r="C155" s="3"/>
      <c r="D155" s="3"/>
      <c r="E155" s="3"/>
      <c r="F155" s="3"/>
      <c r="G155" s="25"/>
      <c r="H155" s="25"/>
      <c r="I155" s="3"/>
      <c r="J155" s="3"/>
      <c r="K155" s="3"/>
      <c r="L155" s="3"/>
      <c r="M155" s="3"/>
    </row>
    <row r="156" spans="1:13" ht="12.75">
      <c r="A156" s="3"/>
      <c r="B156" s="3"/>
      <c r="C156" s="3"/>
      <c r="D156" s="3"/>
      <c r="E156" s="3"/>
      <c r="F156" s="3"/>
      <c r="G156" s="25"/>
      <c r="H156" s="25"/>
      <c r="I156" s="3"/>
      <c r="J156" s="3"/>
      <c r="K156" s="3"/>
      <c r="L156" s="3"/>
      <c r="M156" s="3"/>
    </row>
    <row r="157" spans="1:13" ht="12.75">
      <c r="A157" s="3"/>
      <c r="B157" s="3"/>
      <c r="C157" s="3"/>
      <c r="D157" s="3"/>
      <c r="E157" s="3"/>
      <c r="F157" s="3"/>
      <c r="G157" s="25"/>
      <c r="H157" s="25"/>
      <c r="I157" s="3"/>
      <c r="J157" s="3"/>
      <c r="K157" s="3"/>
      <c r="L157" s="3"/>
      <c r="M157" s="3"/>
    </row>
    <row r="158" spans="1:13" ht="12.75">
      <c r="A158" s="3"/>
      <c r="B158" s="3"/>
      <c r="C158" s="3"/>
      <c r="D158" s="3"/>
      <c r="E158" s="3"/>
      <c r="F158" s="3"/>
      <c r="G158" s="25"/>
      <c r="H158" s="25"/>
      <c r="I158" s="3"/>
      <c r="J158" s="3"/>
      <c r="K158" s="3"/>
      <c r="L158" s="3"/>
      <c r="M158" s="3"/>
    </row>
    <row r="159" spans="1:13" ht="12.75">
      <c r="A159" s="3"/>
      <c r="B159" s="3"/>
      <c r="C159" s="3"/>
      <c r="D159" s="3"/>
      <c r="E159" s="3"/>
      <c r="F159" s="3"/>
      <c r="G159" s="25"/>
      <c r="H159" s="25"/>
      <c r="I159" s="3"/>
      <c r="J159" s="3"/>
      <c r="K159" s="3"/>
      <c r="L159" s="3"/>
      <c r="M159" s="3"/>
    </row>
    <row r="160" spans="1:13" ht="12.75">
      <c r="A160" s="3"/>
      <c r="B160" s="3"/>
      <c r="C160" s="3"/>
      <c r="D160" s="3"/>
      <c r="E160" s="3"/>
      <c r="F160" s="3"/>
      <c r="G160" s="25"/>
      <c r="H160" s="25"/>
      <c r="I160" s="3"/>
      <c r="J160" s="3"/>
      <c r="K160" s="3"/>
      <c r="L160" s="3"/>
      <c r="M160" s="3"/>
    </row>
    <row r="161" spans="1:13" ht="12.75">
      <c r="A161" s="3"/>
      <c r="B161" s="3"/>
      <c r="C161" s="3"/>
      <c r="D161" s="3"/>
      <c r="E161" s="3"/>
      <c r="F161" s="3"/>
      <c r="G161" s="25"/>
      <c r="H161" s="25"/>
      <c r="I161" s="3"/>
      <c r="J161" s="3"/>
      <c r="K161" s="3"/>
      <c r="L161" s="3"/>
      <c r="M161" s="3"/>
    </row>
    <row r="162" spans="1:13" ht="12.75">
      <c r="A162" s="3"/>
      <c r="B162" s="3"/>
      <c r="C162" s="3"/>
      <c r="D162" s="3"/>
      <c r="E162" s="3"/>
      <c r="F162" s="3"/>
      <c r="G162" s="25"/>
      <c r="H162" s="25"/>
      <c r="I162" s="3"/>
      <c r="J162" s="3"/>
      <c r="K162" s="3"/>
      <c r="L162" s="3"/>
      <c r="M162" s="3"/>
    </row>
    <row r="163" spans="1:13" ht="12.75">
      <c r="A163" s="3"/>
      <c r="B163" s="3"/>
      <c r="C163" s="3"/>
      <c r="D163" s="3"/>
      <c r="E163" s="3"/>
      <c r="F163" s="3"/>
      <c r="G163" s="25"/>
      <c r="H163" s="25"/>
      <c r="I163" s="3"/>
      <c r="J163" s="3"/>
      <c r="K163" s="3"/>
      <c r="L163" s="3"/>
      <c r="M163" s="3"/>
    </row>
    <row r="164" spans="1:13" ht="12.75">
      <c r="A164" s="3"/>
      <c r="B164" s="3"/>
      <c r="C164" s="3"/>
      <c r="D164" s="3"/>
      <c r="E164" s="3"/>
      <c r="F164" s="3"/>
      <c r="G164" s="25"/>
      <c r="H164" s="25"/>
      <c r="I164" s="3"/>
      <c r="J164" s="3"/>
      <c r="K164" s="3"/>
      <c r="L164" s="3"/>
      <c r="M164" s="3"/>
    </row>
    <row r="165" spans="1:13" ht="12.75">
      <c r="A165" s="3"/>
      <c r="B165" s="3"/>
      <c r="C165" s="3"/>
      <c r="D165" s="3"/>
      <c r="E165" s="3"/>
      <c r="F165" s="3"/>
      <c r="G165" s="25"/>
      <c r="H165" s="25"/>
      <c r="I165" s="3"/>
      <c r="J165" s="3"/>
      <c r="K165" s="3"/>
      <c r="L165" s="3"/>
      <c r="M165" s="3"/>
    </row>
    <row r="166" spans="1:13" ht="12.75">
      <c r="A166" s="3"/>
      <c r="B166" s="3"/>
      <c r="C166" s="3"/>
      <c r="D166" s="3"/>
      <c r="E166" s="3"/>
      <c r="F166" s="3"/>
      <c r="G166" s="25"/>
      <c r="H166" s="25"/>
      <c r="I166" s="3"/>
      <c r="J166" s="3"/>
      <c r="K166" s="3"/>
      <c r="L166" s="3"/>
      <c r="M166" s="3"/>
    </row>
    <row r="167" spans="1:13" ht="12.75">
      <c r="A167" s="3"/>
      <c r="B167" s="3"/>
      <c r="C167" s="3"/>
      <c r="D167" s="3"/>
      <c r="E167" s="3"/>
      <c r="F167" s="3"/>
      <c r="G167" s="25"/>
      <c r="H167" s="25"/>
      <c r="I167" s="3"/>
      <c r="J167" s="3"/>
      <c r="K167" s="3"/>
      <c r="L167" s="3"/>
      <c r="M167" s="3"/>
    </row>
    <row r="168" spans="1:13" ht="12.75">
      <c r="A168" s="3"/>
      <c r="B168" s="3"/>
      <c r="C168" s="3"/>
      <c r="D168" s="3"/>
      <c r="E168" s="3"/>
      <c r="F168" s="3"/>
      <c r="G168" s="25"/>
      <c r="H168" s="25"/>
      <c r="I168" s="3"/>
      <c r="J168" s="3"/>
      <c r="K168" s="3"/>
      <c r="L168" s="3"/>
      <c r="M168" s="3"/>
    </row>
    <row r="169" spans="1:13" ht="12.75">
      <c r="A169" s="3"/>
      <c r="B169" s="3"/>
      <c r="C169" s="3"/>
      <c r="D169" s="3"/>
      <c r="E169" s="3"/>
      <c r="F169" s="3"/>
      <c r="G169" s="25"/>
      <c r="H169" s="25"/>
      <c r="I169" s="3"/>
      <c r="J169" s="3"/>
      <c r="K169" s="3"/>
      <c r="L169" s="3"/>
      <c r="M169" s="3"/>
    </row>
    <row r="170" spans="1:13" ht="12.75">
      <c r="A170" s="3"/>
      <c r="B170" s="3"/>
      <c r="C170" s="3"/>
      <c r="D170" s="3"/>
      <c r="E170" s="3"/>
      <c r="F170" s="3"/>
      <c r="G170" s="25"/>
      <c r="H170" s="25"/>
      <c r="I170" s="3"/>
      <c r="J170" s="3"/>
      <c r="K170" s="3"/>
      <c r="L170" s="3"/>
      <c r="M170" s="3"/>
    </row>
    <row r="171" spans="1:13" ht="12.75">
      <c r="A171" s="3"/>
      <c r="B171" s="3"/>
      <c r="C171" s="3"/>
      <c r="D171" s="3"/>
      <c r="E171" s="3"/>
      <c r="F171" s="3"/>
      <c r="G171" s="25"/>
      <c r="H171" s="25"/>
      <c r="I171" s="3"/>
      <c r="J171" s="3"/>
      <c r="K171" s="3"/>
      <c r="L171" s="3"/>
      <c r="M171" s="3"/>
    </row>
    <row r="172" spans="1:13" ht="12.75">
      <c r="A172" s="3"/>
      <c r="B172" s="3"/>
      <c r="C172" s="3"/>
      <c r="D172" s="3"/>
      <c r="E172" s="3"/>
      <c r="F172" s="3"/>
      <c r="G172" s="25"/>
      <c r="H172" s="25"/>
      <c r="I172" s="3"/>
      <c r="J172" s="3"/>
      <c r="K172" s="3"/>
      <c r="L172" s="3"/>
      <c r="M172" s="3"/>
    </row>
    <row r="173" spans="1:13" ht="12.75">
      <c r="A173" s="3"/>
      <c r="B173" s="3"/>
      <c r="C173" s="3"/>
      <c r="D173" s="3"/>
      <c r="E173" s="3"/>
      <c r="F173" s="3"/>
      <c r="G173" s="25"/>
      <c r="H173" s="25"/>
      <c r="I173" s="3"/>
      <c r="J173" s="3"/>
      <c r="K173" s="3"/>
      <c r="L173" s="3"/>
      <c r="M173" s="3"/>
    </row>
  </sheetData>
  <sheetProtection password="94A5" sheet="1" objects="1" scenarios="1"/>
  <mergeCells count="59">
    <mergeCell ref="A77:H77"/>
    <mergeCell ref="A78:H78"/>
    <mergeCell ref="A85:H85"/>
    <mergeCell ref="A79:H79"/>
    <mergeCell ref="A80:H80"/>
    <mergeCell ref="A81:H81"/>
    <mergeCell ref="A82:H82"/>
    <mergeCell ref="A83:H83"/>
    <mergeCell ref="A84:H84"/>
    <mergeCell ref="A69:H69"/>
    <mergeCell ref="A70:H70"/>
    <mergeCell ref="A71:H71"/>
    <mergeCell ref="A72:H72"/>
    <mergeCell ref="A75:H75"/>
    <mergeCell ref="A76:H76"/>
    <mergeCell ref="A73:H73"/>
    <mergeCell ref="A74:H74"/>
    <mergeCell ref="A68:H68"/>
    <mergeCell ref="G51:H51"/>
    <mergeCell ref="G53:H53"/>
    <mergeCell ref="G54:H54"/>
    <mergeCell ref="G56:H56"/>
    <mergeCell ref="G57:H57"/>
    <mergeCell ref="G59:H59"/>
    <mergeCell ref="A66:H66"/>
    <mergeCell ref="G42:H42"/>
    <mergeCell ref="G65:H65"/>
    <mergeCell ref="A63:F63"/>
    <mergeCell ref="G63:H63"/>
    <mergeCell ref="G45:H45"/>
    <mergeCell ref="A62:F62"/>
    <mergeCell ref="G62:H62"/>
    <mergeCell ref="G44:H44"/>
    <mergeCell ref="G47:H47"/>
    <mergeCell ref="G50:H50"/>
    <mergeCell ref="G40:H40"/>
    <mergeCell ref="G41:H41"/>
    <mergeCell ref="G35:H35"/>
    <mergeCell ref="G36:H36"/>
    <mergeCell ref="G37:H37"/>
    <mergeCell ref="G39:H39"/>
    <mergeCell ref="G34:H34"/>
    <mergeCell ref="G32:H32"/>
    <mergeCell ref="G30:H30"/>
    <mergeCell ref="G31:H31"/>
    <mergeCell ref="G28:H28"/>
    <mergeCell ref="G29:H29"/>
    <mergeCell ref="G25:H25"/>
    <mergeCell ref="G17:H17"/>
    <mergeCell ref="G18:H18"/>
    <mergeCell ref="G26:H26"/>
    <mergeCell ref="G27:H27"/>
    <mergeCell ref="G33:H33"/>
    <mergeCell ref="C7:H7"/>
    <mergeCell ref="C9:H9"/>
    <mergeCell ref="A14:H14"/>
    <mergeCell ref="G19:H19"/>
    <mergeCell ref="G23:H23"/>
    <mergeCell ref="G24:H24"/>
  </mergeCells>
  <conditionalFormatting sqref="C7 C9">
    <cfRule type="cellIs" priority="1" dxfId="0" operator="equal" stopIfTrue="1">
      <formula>0</formula>
    </cfRule>
  </conditionalFormatting>
  <dataValidations count="4">
    <dataValidation errorStyle="information" type="textLength" operator="lessThan" allowBlank="1" showInputMessage="1" showErrorMessage="1" errorTitle="Der eigegebene Text ist zu lang!" error="In dieser Zelle ist nur eine Eingabe von maximal 80 Zeichen möglich." sqref="A62:F62">
      <formula1>80</formula1>
    </dataValidation>
    <dataValidation errorStyle="information" type="textLength" operator="lessThan" allowBlank="1" showInputMessage="1" showErrorMessage="1" errorTitle="Der eingegebene Text ist zu lang" error="In dieser Zelle ist nur eine Eingabe von maximal 80 Zeichen möglich!" sqref="A63:F63">
      <formula1>80</formula1>
    </dataValidation>
    <dataValidation allowBlank="1" showErrorMessage="1" sqref="C7 C9:H9"/>
    <dataValidation allowBlank="1" showInputMessage="1" showErrorMessage="1" promptTitle="Hier bitte nicht!" prompt="Wert wird automatisch aus dem entsprechenden Blatt übernommen." sqref="G23:H42 E45:H45 G17:H19 G51:H51 G54:H54 G57:H57"/>
  </dataValidation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Footer>&amp;L&amp;6FORMULAR BM KALKULATION OHNE WETTBEWERB 04.01
&amp;8Seite &amp;P&amp;R&amp;6DVR: 4013345</oddFooter>
  </headerFooter>
  <drawing r:id="rId1"/>
</worksheet>
</file>

<file path=xl/worksheets/sheet8.xml><?xml version="1.0" encoding="utf-8"?>
<worksheet xmlns="http://schemas.openxmlformats.org/spreadsheetml/2006/main" xmlns:r="http://schemas.openxmlformats.org/officeDocument/2006/relationships">
  <sheetPr codeName="Unterschrift"/>
  <dimension ref="A1:M224"/>
  <sheetViews>
    <sheetView showGridLines="0" showRowColHeaders="0" workbookViewId="0" topLeftCell="A1">
      <pane ySplit="9" topLeftCell="A10" activePane="bottomLeft" state="frozen"/>
      <selection pane="topLeft" activeCell="A9" sqref="A9"/>
      <selection pane="bottomLeft" activeCell="A1" sqref="A1"/>
    </sheetView>
  </sheetViews>
  <sheetFormatPr defaultColWidth="11.421875" defaultRowHeight="12.75"/>
  <cols>
    <col min="1" max="1" width="13.00390625" style="23" customWidth="1"/>
    <col min="2" max="2" width="9.57421875" style="23" customWidth="1"/>
    <col min="3" max="3" width="5.57421875" style="23" customWidth="1"/>
    <col min="4" max="4" width="5.140625" style="23" customWidth="1"/>
    <col min="5" max="5" width="11.421875" style="23" customWidth="1"/>
    <col min="6" max="6" width="5.8515625" style="23" customWidth="1"/>
    <col min="7" max="7" width="6.57421875" style="23" customWidth="1"/>
    <col min="8" max="8" width="14.8515625" style="23" customWidth="1"/>
    <col min="9" max="9" width="17.57421875" style="23" customWidth="1"/>
    <col min="10" max="16384" width="11.421875" style="23" customWidth="1"/>
  </cols>
  <sheetData>
    <row r="1" spans="1:9" ht="12.75" hidden="1">
      <c r="A1" s="14"/>
      <c r="B1" s="14"/>
      <c r="C1" s="14"/>
      <c r="D1" s="14"/>
      <c r="E1" s="14"/>
      <c r="F1" s="14"/>
      <c r="G1" s="14"/>
      <c r="H1" s="14"/>
      <c r="I1" s="14"/>
    </row>
    <row r="2" spans="1:9" ht="12.75" hidden="1">
      <c r="A2" s="14"/>
      <c r="B2" s="14"/>
      <c r="C2" s="14"/>
      <c r="D2" s="14"/>
      <c r="E2" s="14"/>
      <c r="F2" s="14"/>
      <c r="G2" s="14"/>
      <c r="H2" s="14"/>
      <c r="I2" s="14"/>
    </row>
    <row r="3" spans="1:9" ht="9.75" customHeight="1" hidden="1">
      <c r="A3" s="14"/>
      <c r="B3" s="14"/>
      <c r="C3" s="14"/>
      <c r="D3" s="14"/>
      <c r="E3" s="14"/>
      <c r="F3" s="232"/>
      <c r="G3" s="14"/>
      <c r="H3" s="14"/>
      <c r="I3" s="14"/>
    </row>
    <row r="4" spans="1:9" ht="6.75" customHeight="1" hidden="1">
      <c r="A4" s="14"/>
      <c r="B4" s="14"/>
      <c r="C4" s="14"/>
      <c r="D4" s="14"/>
      <c r="E4" s="14"/>
      <c r="F4" s="84"/>
      <c r="G4" s="14"/>
      <c r="H4" s="14"/>
      <c r="I4" s="14"/>
    </row>
    <row r="5" spans="1:9" ht="14.25" customHeight="1" hidden="1">
      <c r="A5" s="14"/>
      <c r="B5" s="14"/>
      <c r="C5" s="14"/>
      <c r="D5" s="14"/>
      <c r="E5" s="14"/>
      <c r="F5" s="14"/>
      <c r="G5" s="14"/>
      <c r="H5" s="14"/>
      <c r="I5" s="14"/>
    </row>
    <row r="6" spans="1:13" ht="10.5" customHeight="1" hidden="1">
      <c r="A6" s="45"/>
      <c r="B6" s="99" t="s">
        <v>333</v>
      </c>
      <c r="C6" s="720">
        <f>IF(Bewerber=0,"",Bewerber)</f>
      </c>
      <c r="D6" s="739"/>
      <c r="E6" s="739"/>
      <c r="F6" s="739"/>
      <c r="G6" s="739"/>
      <c r="H6" s="739"/>
      <c r="I6" s="813"/>
      <c r="J6" s="14"/>
      <c r="K6" s="14"/>
      <c r="L6" s="14"/>
      <c r="M6" s="14"/>
    </row>
    <row r="7" spans="1:13" ht="4.5" customHeight="1" hidden="1">
      <c r="A7" s="47"/>
      <c r="B7" s="47"/>
      <c r="C7" s="47"/>
      <c r="D7" s="47"/>
      <c r="E7" s="47"/>
      <c r="F7" s="47"/>
      <c r="G7" s="70"/>
      <c r="H7" s="233"/>
      <c r="I7" s="47"/>
      <c r="J7" s="14"/>
      <c r="K7" s="14"/>
      <c r="L7" s="14"/>
      <c r="M7" s="14"/>
    </row>
    <row r="8" spans="1:13" ht="10.5" customHeight="1" hidden="1">
      <c r="A8" s="45"/>
      <c r="B8" s="99" t="s">
        <v>336</v>
      </c>
      <c r="C8" s="814">
        <f>IF(Massnahme=0,"",Massnahme)</f>
      </c>
      <c r="D8" s="739"/>
      <c r="E8" s="739"/>
      <c r="F8" s="739"/>
      <c r="G8" s="739"/>
      <c r="H8" s="739"/>
      <c r="I8" s="813"/>
      <c r="J8" s="14"/>
      <c r="K8" s="14"/>
      <c r="L8" s="14"/>
      <c r="M8" s="14"/>
    </row>
    <row r="9" spans="1:9" s="121" customFormat="1" ht="26.25" customHeight="1">
      <c r="A9" s="234"/>
      <c r="B9" s="234"/>
      <c r="C9" s="234"/>
      <c r="D9" s="234"/>
      <c r="E9" s="234"/>
      <c r="F9" s="234"/>
      <c r="G9" s="234"/>
      <c r="H9" s="234"/>
      <c r="I9" s="234"/>
    </row>
    <row r="10" spans="1:9" ht="7.5" customHeight="1">
      <c r="A10" s="403"/>
      <c r="B10" s="403"/>
      <c r="C10" s="403"/>
      <c r="D10" s="403"/>
      <c r="E10" s="403"/>
      <c r="F10" s="403"/>
      <c r="G10" s="403"/>
      <c r="H10" s="403"/>
      <c r="I10" s="403"/>
    </row>
    <row r="11" spans="1:9" s="235" customFormat="1" ht="13.5" customHeight="1">
      <c r="A11" s="265" t="s">
        <v>263</v>
      </c>
      <c r="B11" s="406"/>
      <c r="C11" s="406"/>
      <c r="D11" s="406"/>
      <c r="E11" s="406"/>
      <c r="F11" s="406"/>
      <c r="G11" s="406"/>
      <c r="H11" s="406"/>
      <c r="I11" s="406"/>
    </row>
    <row r="12" spans="1:9" s="235" customFormat="1" ht="0.75" customHeight="1" hidden="1">
      <c r="A12" s="406"/>
      <c r="B12" s="406"/>
      <c r="C12" s="406"/>
      <c r="D12" s="406"/>
      <c r="E12" s="406"/>
      <c r="F12" s="406"/>
      <c r="G12" s="406"/>
      <c r="H12" s="406"/>
      <c r="I12" s="406"/>
    </row>
    <row r="13" spans="1:9" ht="12.75">
      <c r="A13" s="403"/>
      <c r="B13" s="403"/>
      <c r="C13" s="403"/>
      <c r="D13" s="403"/>
      <c r="E13" s="403"/>
      <c r="F13" s="403"/>
      <c r="G13" s="403"/>
      <c r="H13" s="403"/>
      <c r="I13" s="403"/>
    </row>
    <row r="14" spans="1:9" ht="12.75">
      <c r="A14" s="403"/>
      <c r="B14" s="403"/>
      <c r="C14" s="403"/>
      <c r="D14" s="403"/>
      <c r="E14" s="403"/>
      <c r="F14" s="403"/>
      <c r="G14" s="403"/>
      <c r="H14" s="403"/>
      <c r="I14" s="403"/>
    </row>
    <row r="15" spans="1:9" ht="12.75">
      <c r="A15" s="412" t="s">
        <v>500</v>
      </c>
      <c r="B15" s="403"/>
      <c r="C15" s="403"/>
      <c r="D15" s="403"/>
      <c r="E15" s="403"/>
      <c r="F15" s="403"/>
      <c r="G15" s="403"/>
      <c r="H15" s="403"/>
      <c r="I15" s="403"/>
    </row>
    <row r="16" spans="1:9" ht="12.75">
      <c r="A16" s="403"/>
      <c r="B16" s="403"/>
      <c r="C16" s="403"/>
      <c r="D16" s="403"/>
      <c r="E16" s="403"/>
      <c r="F16" s="403"/>
      <c r="G16" s="403"/>
      <c r="H16" s="403"/>
      <c r="I16" s="403"/>
    </row>
    <row r="17" spans="1:9" ht="12.75">
      <c r="A17" s="809" t="s">
        <v>501</v>
      </c>
      <c r="B17" s="810"/>
      <c r="C17" s="810"/>
      <c r="D17" s="810"/>
      <c r="E17" s="810"/>
      <c r="F17" s="810"/>
      <c r="G17" s="810"/>
      <c r="H17" s="810"/>
      <c r="I17" s="818"/>
    </row>
    <row r="18" spans="1:9" ht="12.75">
      <c r="A18" s="403" t="s">
        <v>502</v>
      </c>
      <c r="B18" s="403"/>
      <c r="C18" s="403"/>
      <c r="D18" s="403"/>
      <c r="E18" s="403"/>
      <c r="F18" s="403"/>
      <c r="G18" s="406"/>
      <c r="H18" s="403"/>
      <c r="I18" s="403"/>
    </row>
    <row r="19" spans="1:9" ht="12.75">
      <c r="A19" s="403"/>
      <c r="B19" s="403"/>
      <c r="C19" s="403"/>
      <c r="D19" s="403"/>
      <c r="E19" s="403"/>
      <c r="F19" s="403"/>
      <c r="G19" s="403"/>
      <c r="H19" s="403"/>
      <c r="I19" s="403"/>
    </row>
    <row r="20" spans="1:9" ht="12.75">
      <c r="A20" s="809" t="s">
        <v>503</v>
      </c>
      <c r="B20" s="810"/>
      <c r="C20" s="810"/>
      <c r="D20" s="810"/>
      <c r="E20" s="810"/>
      <c r="F20" s="810"/>
      <c r="G20" s="810"/>
      <c r="H20" s="810"/>
      <c r="I20" s="810"/>
    </row>
    <row r="21" spans="1:9" ht="12.75">
      <c r="A21" s="806" t="s">
        <v>547</v>
      </c>
      <c r="B21" s="698"/>
      <c r="C21" s="698"/>
      <c r="D21" s="698"/>
      <c r="E21" s="698"/>
      <c r="F21" s="698"/>
      <c r="G21" s="698"/>
      <c r="H21" s="698"/>
      <c r="I21" s="698"/>
    </row>
    <row r="22" spans="1:9" ht="12.75">
      <c r="A22" s="806" t="s">
        <v>548</v>
      </c>
      <c r="B22" s="698"/>
      <c r="C22" s="698"/>
      <c r="D22" s="698"/>
      <c r="E22" s="698"/>
      <c r="F22" s="698"/>
      <c r="G22" s="698"/>
      <c r="H22" s="698"/>
      <c r="I22" s="698"/>
    </row>
    <row r="23" spans="1:9" ht="12.75">
      <c r="A23" s="403"/>
      <c r="B23" s="403"/>
      <c r="C23" s="403"/>
      <c r="D23" s="403"/>
      <c r="E23" s="403"/>
      <c r="F23" s="403"/>
      <c r="G23" s="403"/>
      <c r="H23" s="403"/>
      <c r="I23" s="403"/>
    </row>
    <row r="24" spans="1:9" ht="12.75">
      <c r="A24" s="815" t="s">
        <v>370</v>
      </c>
      <c r="B24" s="816"/>
      <c r="C24" s="816"/>
      <c r="D24" s="816"/>
      <c r="E24" s="816"/>
      <c r="F24" s="816"/>
      <c r="G24" s="816"/>
      <c r="H24" s="816"/>
      <c r="I24" s="817"/>
    </row>
    <row r="25" spans="1:9" ht="12.75">
      <c r="A25" s="809" t="s">
        <v>371</v>
      </c>
      <c r="B25" s="698"/>
      <c r="C25" s="698"/>
      <c r="D25" s="698"/>
      <c r="E25" s="698"/>
      <c r="F25" s="698"/>
      <c r="G25" s="698"/>
      <c r="H25" s="698"/>
      <c r="I25" s="698"/>
    </row>
    <row r="26" spans="1:9" ht="12.75">
      <c r="A26" s="809" t="s">
        <v>372</v>
      </c>
      <c r="B26" s="698"/>
      <c r="C26" s="698"/>
      <c r="D26" s="698"/>
      <c r="E26" s="698"/>
      <c r="F26" s="698"/>
      <c r="G26" s="698"/>
      <c r="H26" s="698"/>
      <c r="I26" s="698"/>
    </row>
    <row r="27" spans="1:9" ht="12.75">
      <c r="A27" s="810" t="s">
        <v>374</v>
      </c>
      <c r="B27" s="810"/>
      <c r="C27" s="810"/>
      <c r="D27" s="810"/>
      <c r="E27" s="810"/>
      <c r="F27" s="810"/>
      <c r="G27" s="810"/>
      <c r="H27" s="810"/>
      <c r="I27" s="810"/>
    </row>
    <row r="28" spans="1:9" ht="12.75">
      <c r="A28" s="403" t="s">
        <v>373</v>
      </c>
      <c r="B28" s="403"/>
      <c r="C28" s="403"/>
      <c r="D28" s="403"/>
      <c r="E28" s="403"/>
      <c r="F28" s="403"/>
      <c r="G28" s="403"/>
      <c r="H28" s="403"/>
      <c r="I28" s="403"/>
    </row>
    <row r="29" spans="1:9" ht="12.75">
      <c r="A29" s="403"/>
      <c r="B29" s="403"/>
      <c r="C29" s="403"/>
      <c r="D29" s="403"/>
      <c r="E29" s="403"/>
      <c r="F29" s="403"/>
      <c r="G29" s="403"/>
      <c r="H29" s="403"/>
      <c r="I29" s="403"/>
    </row>
    <row r="30" spans="1:9" ht="12.75">
      <c r="A30" s="810" t="s">
        <v>375</v>
      </c>
      <c r="B30" s="810"/>
      <c r="C30" s="810"/>
      <c r="D30" s="810"/>
      <c r="E30" s="810"/>
      <c r="F30" s="810"/>
      <c r="G30" s="810"/>
      <c r="H30" s="810"/>
      <c r="I30" s="810"/>
    </row>
    <row r="31" spans="1:9" ht="12.75">
      <c r="A31" s="810" t="s">
        <v>388</v>
      </c>
      <c r="B31" s="810"/>
      <c r="C31" s="810"/>
      <c r="D31" s="810"/>
      <c r="E31" s="810"/>
      <c r="F31" s="810"/>
      <c r="G31" s="810"/>
      <c r="H31" s="810"/>
      <c r="I31" s="810"/>
    </row>
    <row r="32" spans="1:9" ht="12.75">
      <c r="A32" s="810" t="s">
        <v>431</v>
      </c>
      <c r="B32" s="810"/>
      <c r="C32" s="810"/>
      <c r="D32" s="810"/>
      <c r="E32" s="810"/>
      <c r="F32" s="810"/>
      <c r="G32" s="810"/>
      <c r="H32" s="810"/>
      <c r="I32" s="810"/>
    </row>
    <row r="33" spans="1:9" ht="12.75">
      <c r="A33" s="432"/>
      <c r="B33" s="432"/>
      <c r="C33" s="432"/>
      <c r="D33" s="432"/>
      <c r="E33" s="432"/>
      <c r="F33" s="432"/>
      <c r="G33" s="432"/>
      <c r="H33" s="432"/>
      <c r="I33" s="432"/>
    </row>
    <row r="34" spans="1:9" ht="12.75">
      <c r="A34" s="810"/>
      <c r="B34" s="810"/>
      <c r="C34" s="810"/>
      <c r="D34" s="810"/>
      <c r="E34" s="810"/>
      <c r="F34" s="810"/>
      <c r="G34" s="810"/>
      <c r="H34" s="810"/>
      <c r="I34" s="810"/>
    </row>
    <row r="35" spans="1:9" ht="12.75">
      <c r="A35" s="811" t="s">
        <v>504</v>
      </c>
      <c r="B35" s="811"/>
      <c r="C35" s="811"/>
      <c r="D35" s="811"/>
      <c r="E35" s="811"/>
      <c r="F35" s="811"/>
      <c r="G35" s="811"/>
      <c r="H35" s="811"/>
      <c r="I35" s="811"/>
    </row>
    <row r="36" spans="1:9" ht="12.75">
      <c r="A36" s="432"/>
      <c r="B36" s="432"/>
      <c r="C36" s="432"/>
      <c r="D36" s="432"/>
      <c r="E36" s="432"/>
      <c r="F36" s="432"/>
      <c r="G36" s="432"/>
      <c r="H36" s="432"/>
      <c r="I36" s="432"/>
    </row>
    <row r="37" spans="1:9" ht="12.75">
      <c r="A37" s="807" t="s">
        <v>549</v>
      </c>
      <c r="B37" s="808"/>
      <c r="C37" s="808"/>
      <c r="D37" s="808"/>
      <c r="E37" s="808"/>
      <c r="F37" s="808"/>
      <c r="G37" s="808"/>
      <c r="H37" s="808"/>
      <c r="I37" s="808"/>
    </row>
    <row r="38" spans="1:9" ht="45" customHeight="1">
      <c r="A38" s="403"/>
      <c r="B38" s="403"/>
      <c r="C38" s="403"/>
      <c r="D38" s="403"/>
      <c r="E38" s="403"/>
      <c r="F38" s="403"/>
      <c r="G38" s="403"/>
      <c r="H38" s="403"/>
      <c r="I38" s="403"/>
    </row>
    <row r="39" spans="1:9" ht="12.75">
      <c r="A39" s="403"/>
      <c r="B39" s="403"/>
      <c r="C39" s="403"/>
      <c r="D39" s="403"/>
      <c r="E39" s="403"/>
      <c r="F39" s="403"/>
      <c r="G39" s="403"/>
      <c r="H39" s="403"/>
      <c r="I39" s="403"/>
    </row>
    <row r="40" spans="1:9" ht="12.75">
      <c r="A40" s="403"/>
      <c r="B40" s="403"/>
      <c r="C40" s="403"/>
      <c r="D40" s="403"/>
      <c r="E40" s="403"/>
      <c r="F40" s="403"/>
      <c r="G40" s="403"/>
      <c r="H40" s="403"/>
      <c r="I40" s="403"/>
    </row>
    <row r="41" spans="1:9" ht="12.75" customHeight="1">
      <c r="A41" s="403"/>
      <c r="B41" s="403"/>
      <c r="C41" s="403"/>
      <c r="D41" s="403"/>
      <c r="E41" s="403"/>
      <c r="F41" s="403"/>
      <c r="G41" s="403"/>
      <c r="H41" s="403"/>
      <c r="I41" s="403"/>
    </row>
    <row r="42" spans="1:9" ht="14.25" customHeight="1">
      <c r="A42" s="819"/>
      <c r="B42" s="819"/>
      <c r="C42" s="819"/>
      <c r="D42" s="819"/>
      <c r="E42" s="403"/>
      <c r="F42" s="610"/>
      <c r="G42" s="403"/>
      <c r="H42" s="403"/>
      <c r="I42" s="403"/>
    </row>
    <row r="43" spans="1:9" ht="12.75">
      <c r="A43" s="596" t="s">
        <v>217</v>
      </c>
      <c r="B43" s="597"/>
      <c r="C43" s="597"/>
      <c r="D43" s="597"/>
      <c r="E43" s="403"/>
      <c r="F43" s="597"/>
      <c r="G43" s="597"/>
      <c r="H43" s="598"/>
      <c r="I43" s="598" t="s">
        <v>550</v>
      </c>
    </row>
    <row r="44" spans="1:9" ht="25.5" customHeight="1">
      <c r="A44" s="403"/>
      <c r="B44" s="403"/>
      <c r="C44" s="403"/>
      <c r="D44" s="403"/>
      <c r="E44" s="403"/>
      <c r="F44" s="403"/>
      <c r="G44" s="403"/>
      <c r="H44" s="403"/>
      <c r="I44" s="403"/>
    </row>
    <row r="45" spans="1:9" ht="20.25" customHeight="1" hidden="1">
      <c r="A45" s="406"/>
      <c r="B45" s="406"/>
      <c r="C45" s="406"/>
      <c r="D45" s="406">
        <f aca="true" t="shared" si="0" ref="D45:D76">S45</f>
        <v>0</v>
      </c>
      <c r="E45" s="403"/>
      <c r="F45" s="403"/>
      <c r="G45" s="403"/>
      <c r="H45" s="403"/>
      <c r="I45" s="403"/>
    </row>
    <row r="46" spans="1:9" ht="20.25" customHeight="1" hidden="1">
      <c r="A46" s="820"/>
      <c r="B46" s="821"/>
      <c r="C46" s="821"/>
      <c r="D46" s="821"/>
      <c r="E46" s="821"/>
      <c r="F46" s="821"/>
      <c r="G46" s="821"/>
      <c r="H46" s="821"/>
      <c r="I46" s="821"/>
    </row>
    <row r="47" spans="1:9" ht="3" customHeight="1" hidden="1">
      <c r="A47" s="403"/>
      <c r="B47" s="403"/>
      <c r="C47" s="403"/>
      <c r="D47" s="403">
        <f t="shared" si="0"/>
        <v>0</v>
      </c>
      <c r="E47" s="403"/>
      <c r="F47" s="403"/>
      <c r="G47" s="403"/>
      <c r="H47" s="403"/>
      <c r="I47" s="403"/>
    </row>
    <row r="48" spans="1:9" ht="12.75" hidden="1">
      <c r="A48" s="403"/>
      <c r="B48" s="403"/>
      <c r="C48" s="403"/>
      <c r="D48" s="403">
        <f t="shared" si="0"/>
        <v>0</v>
      </c>
      <c r="E48" s="403"/>
      <c r="F48" s="403"/>
      <c r="G48" s="403"/>
      <c r="H48" s="403"/>
      <c r="I48" s="403"/>
    </row>
    <row r="49" spans="1:9" ht="12.75" hidden="1">
      <c r="A49" s="403"/>
      <c r="B49" s="403"/>
      <c r="C49" s="403"/>
      <c r="D49" s="403">
        <f t="shared" si="0"/>
        <v>0</v>
      </c>
      <c r="E49" s="403"/>
      <c r="F49" s="403"/>
      <c r="G49" s="403"/>
      <c r="H49" s="403"/>
      <c r="I49" s="403"/>
    </row>
    <row r="50" spans="1:9" ht="12.75" customHeight="1" hidden="1">
      <c r="A50" s="47"/>
      <c r="B50" s="47"/>
      <c r="C50" s="47"/>
      <c r="D50" s="47">
        <f t="shared" si="0"/>
        <v>0</v>
      </c>
      <c r="E50" s="47"/>
      <c r="F50" s="47"/>
      <c r="G50" s="47"/>
      <c r="H50" s="47"/>
      <c r="I50" s="47"/>
    </row>
    <row r="51" spans="1:9" ht="12" customHeight="1" hidden="1">
      <c r="A51" s="812"/>
      <c r="B51" s="812"/>
      <c r="C51" s="812"/>
      <c r="D51" s="812"/>
      <c r="E51" s="812"/>
      <c r="F51" s="812"/>
      <c r="G51" s="812"/>
      <c r="H51" s="812"/>
      <c r="I51" s="812"/>
    </row>
    <row r="52" spans="1:9" ht="12" customHeight="1" hidden="1">
      <c r="A52" s="812"/>
      <c r="B52" s="812"/>
      <c r="C52" s="812"/>
      <c r="D52" s="812"/>
      <c r="E52" s="812"/>
      <c r="F52" s="812"/>
      <c r="G52" s="812"/>
      <c r="H52" s="812"/>
      <c r="I52" s="812"/>
    </row>
    <row r="53" spans="1:9" ht="12" customHeight="1" hidden="1">
      <c r="A53" s="812"/>
      <c r="B53" s="812"/>
      <c r="C53" s="812"/>
      <c r="D53" s="812"/>
      <c r="E53" s="812"/>
      <c r="F53" s="812"/>
      <c r="G53" s="812"/>
      <c r="H53" s="812"/>
      <c r="I53" s="812"/>
    </row>
    <row r="54" spans="1:9" ht="12" customHeight="1" hidden="1">
      <c r="A54" s="812"/>
      <c r="B54" s="812"/>
      <c r="C54" s="812"/>
      <c r="D54" s="812"/>
      <c r="E54" s="812"/>
      <c r="F54" s="812"/>
      <c r="G54" s="812"/>
      <c r="H54" s="812"/>
      <c r="I54" s="812"/>
    </row>
    <row r="55" spans="1:9" ht="12" customHeight="1" hidden="1">
      <c r="A55" s="812"/>
      <c r="B55" s="812"/>
      <c r="C55" s="812"/>
      <c r="D55" s="812"/>
      <c r="E55" s="812"/>
      <c r="F55" s="812"/>
      <c r="G55" s="812"/>
      <c r="H55" s="812"/>
      <c r="I55" s="812"/>
    </row>
    <row r="56" spans="1:9" ht="12" customHeight="1" hidden="1">
      <c r="A56" s="812"/>
      <c r="B56" s="812"/>
      <c r="C56" s="812"/>
      <c r="D56" s="812"/>
      <c r="E56" s="812"/>
      <c r="F56" s="812"/>
      <c r="G56" s="812"/>
      <c r="H56" s="812"/>
      <c r="I56" s="812"/>
    </row>
    <row r="57" spans="1:9" ht="12" customHeight="1" hidden="1">
      <c r="A57" s="812"/>
      <c r="B57" s="812"/>
      <c r="C57" s="812"/>
      <c r="D57" s="812"/>
      <c r="E57" s="812"/>
      <c r="F57" s="812"/>
      <c r="G57" s="812"/>
      <c r="H57" s="812"/>
      <c r="I57" s="812"/>
    </row>
    <row r="58" spans="1:9" ht="12" customHeight="1" hidden="1">
      <c r="A58" s="812"/>
      <c r="B58" s="812"/>
      <c r="C58" s="812"/>
      <c r="D58" s="812"/>
      <c r="E58" s="812"/>
      <c r="F58" s="812"/>
      <c r="G58" s="812"/>
      <c r="H58" s="812"/>
      <c r="I58" s="812"/>
    </row>
    <row r="59" spans="1:9" ht="12" customHeight="1" hidden="1">
      <c r="A59" s="812"/>
      <c r="B59" s="812"/>
      <c r="C59" s="812"/>
      <c r="D59" s="812"/>
      <c r="E59" s="812"/>
      <c r="F59" s="812"/>
      <c r="G59" s="812"/>
      <c r="H59" s="812"/>
      <c r="I59" s="812"/>
    </row>
    <row r="60" spans="1:9" ht="12.75" hidden="1">
      <c r="A60" s="812"/>
      <c r="B60" s="812"/>
      <c r="C60" s="812"/>
      <c r="D60" s="812"/>
      <c r="E60" s="812"/>
      <c r="F60" s="812"/>
      <c r="G60" s="812"/>
      <c r="H60" s="812"/>
      <c r="I60" s="812"/>
    </row>
    <row r="61" spans="1:9" ht="12.75" hidden="1">
      <c r="A61" s="812"/>
      <c r="B61" s="812"/>
      <c r="C61" s="812"/>
      <c r="D61" s="812"/>
      <c r="E61" s="812"/>
      <c r="F61" s="812"/>
      <c r="G61" s="812"/>
      <c r="H61" s="812"/>
      <c r="I61" s="812"/>
    </row>
    <row r="62" spans="1:9" ht="12.75" hidden="1">
      <c r="A62" s="812"/>
      <c r="B62" s="812"/>
      <c r="C62" s="812"/>
      <c r="D62" s="812"/>
      <c r="E62" s="812"/>
      <c r="F62" s="812"/>
      <c r="G62" s="812"/>
      <c r="H62" s="812"/>
      <c r="I62" s="812"/>
    </row>
    <row r="63" spans="1:9" ht="12.75" hidden="1">
      <c r="A63" s="14"/>
      <c r="B63" s="14"/>
      <c r="C63" s="14"/>
      <c r="D63" s="14">
        <f t="shared" si="0"/>
        <v>0</v>
      </c>
      <c r="E63" s="14"/>
      <c r="F63" s="14"/>
      <c r="G63" s="14"/>
      <c r="H63" s="14"/>
      <c r="I63" s="14"/>
    </row>
    <row r="64" spans="1:9" ht="12.75" hidden="1">
      <c r="A64" s="14"/>
      <c r="B64" s="14"/>
      <c r="C64" s="14"/>
      <c r="D64" s="14">
        <f t="shared" si="0"/>
        <v>0</v>
      </c>
      <c r="E64" s="14"/>
      <c r="F64" s="14"/>
      <c r="G64" s="14"/>
      <c r="H64" s="14"/>
      <c r="I64" s="14"/>
    </row>
    <row r="65" spans="1:9" ht="12.75" hidden="1">
      <c r="A65" s="14"/>
      <c r="B65" s="14"/>
      <c r="C65" s="14"/>
      <c r="D65" s="14">
        <f t="shared" si="0"/>
        <v>0</v>
      </c>
      <c r="E65" s="14"/>
      <c r="F65" s="14"/>
      <c r="G65" s="14"/>
      <c r="H65" s="14"/>
      <c r="I65" s="14"/>
    </row>
    <row r="66" spans="1:9" ht="12.75" hidden="1">
      <c r="A66" s="14"/>
      <c r="B66" s="14"/>
      <c r="C66" s="14"/>
      <c r="D66" s="14">
        <f t="shared" si="0"/>
        <v>0</v>
      </c>
      <c r="E66" s="14"/>
      <c r="F66" s="14"/>
      <c r="G66" s="14"/>
      <c r="H66" s="14"/>
      <c r="I66" s="14"/>
    </row>
    <row r="67" spans="1:9" ht="12.75" hidden="1">
      <c r="A67" s="14"/>
      <c r="B67" s="14"/>
      <c r="C67" s="14"/>
      <c r="D67" s="14">
        <f t="shared" si="0"/>
        <v>0</v>
      </c>
      <c r="E67" s="14"/>
      <c r="F67" s="14"/>
      <c r="G67" s="14"/>
      <c r="H67" s="14"/>
      <c r="I67" s="14"/>
    </row>
    <row r="68" spans="1:9" ht="12.75" hidden="1">
      <c r="A68" s="14"/>
      <c r="B68" s="14"/>
      <c r="C68" s="14"/>
      <c r="D68" s="14">
        <f t="shared" si="0"/>
        <v>0</v>
      </c>
      <c r="E68" s="14"/>
      <c r="F68" s="14"/>
      <c r="G68" s="14"/>
      <c r="H68" s="14"/>
      <c r="I68" s="14"/>
    </row>
    <row r="69" spans="1:9" ht="12.75" hidden="1">
      <c r="A69" s="14"/>
      <c r="B69" s="14"/>
      <c r="C69" s="14"/>
      <c r="D69" s="14">
        <f t="shared" si="0"/>
        <v>0</v>
      </c>
      <c r="E69" s="14"/>
      <c r="F69" s="14"/>
      <c r="G69" s="14"/>
      <c r="H69" s="14"/>
      <c r="I69" s="14"/>
    </row>
    <row r="70" spans="1:9" ht="12.75" hidden="1">
      <c r="A70" s="14"/>
      <c r="B70" s="14"/>
      <c r="C70" s="14"/>
      <c r="D70" s="14">
        <f t="shared" si="0"/>
        <v>0</v>
      </c>
      <c r="E70" s="14"/>
      <c r="F70" s="14"/>
      <c r="G70" s="14"/>
      <c r="H70" s="14"/>
      <c r="I70" s="14"/>
    </row>
    <row r="71" spans="1:9" ht="12.75" hidden="1">
      <c r="A71" s="14"/>
      <c r="B71" s="14"/>
      <c r="C71" s="14"/>
      <c r="D71" s="14">
        <f t="shared" si="0"/>
        <v>0</v>
      </c>
      <c r="E71" s="14"/>
      <c r="F71" s="14"/>
      <c r="G71" s="14"/>
      <c r="H71" s="14"/>
      <c r="I71" s="14"/>
    </row>
    <row r="72" spans="1:9" ht="12.75" hidden="1">
      <c r="A72" s="14"/>
      <c r="B72" s="14"/>
      <c r="C72" s="14"/>
      <c r="D72" s="14">
        <f t="shared" si="0"/>
        <v>0</v>
      </c>
      <c r="E72" s="14"/>
      <c r="F72" s="14"/>
      <c r="G72" s="14"/>
      <c r="H72" s="14"/>
      <c r="I72" s="14"/>
    </row>
    <row r="73" spans="1:9" ht="12.75" hidden="1">
      <c r="A73" s="14"/>
      <c r="B73" s="14"/>
      <c r="C73" s="14"/>
      <c r="D73" s="14">
        <f t="shared" si="0"/>
        <v>0</v>
      </c>
      <c r="E73" s="14"/>
      <c r="F73" s="14"/>
      <c r="G73" s="14"/>
      <c r="H73" s="14"/>
      <c r="I73" s="14"/>
    </row>
    <row r="74" spans="1:9" ht="12.75" hidden="1">
      <c r="A74" s="14"/>
      <c r="B74" s="14"/>
      <c r="C74" s="14"/>
      <c r="D74" s="14">
        <f t="shared" si="0"/>
        <v>0</v>
      </c>
      <c r="E74" s="14"/>
      <c r="F74" s="14"/>
      <c r="G74" s="14"/>
      <c r="H74" s="14"/>
      <c r="I74" s="14"/>
    </row>
    <row r="75" spans="1:9" ht="12.75" hidden="1">
      <c r="A75" s="14"/>
      <c r="B75" s="14"/>
      <c r="C75" s="14"/>
      <c r="D75" s="14">
        <f t="shared" si="0"/>
        <v>0</v>
      </c>
      <c r="E75" s="14"/>
      <c r="F75" s="14"/>
      <c r="G75" s="14"/>
      <c r="H75" s="14"/>
      <c r="I75" s="14"/>
    </row>
    <row r="76" spans="1:9" ht="12.75" hidden="1">
      <c r="A76" s="14"/>
      <c r="B76" s="14"/>
      <c r="C76" s="14"/>
      <c r="D76" s="14">
        <f t="shared" si="0"/>
        <v>0</v>
      </c>
      <c r="E76" s="14"/>
      <c r="F76" s="14"/>
      <c r="G76" s="14"/>
      <c r="H76" s="14"/>
      <c r="I76" s="14"/>
    </row>
    <row r="77" spans="1:9" ht="12.75" hidden="1">
      <c r="A77" s="14"/>
      <c r="B77" s="14"/>
      <c r="C77" s="14"/>
      <c r="D77" s="14">
        <f aca="true" t="shared" si="1" ref="D77:D108">S77</f>
        <v>0</v>
      </c>
      <c r="E77" s="14"/>
      <c r="F77" s="14"/>
      <c r="G77" s="14"/>
      <c r="H77" s="14"/>
      <c r="I77" s="14"/>
    </row>
    <row r="78" spans="1:9" ht="12.75" hidden="1">
      <c r="A78" s="14"/>
      <c r="B78" s="14"/>
      <c r="C78" s="14"/>
      <c r="D78" s="14">
        <f t="shared" si="1"/>
        <v>0</v>
      </c>
      <c r="E78" s="14"/>
      <c r="F78" s="14"/>
      <c r="G78" s="14"/>
      <c r="H78" s="14"/>
      <c r="I78" s="14"/>
    </row>
    <row r="79" spans="1:9" ht="12.75" hidden="1">
      <c r="A79" s="14"/>
      <c r="B79" s="14"/>
      <c r="C79" s="14"/>
      <c r="D79" s="14">
        <f t="shared" si="1"/>
        <v>0</v>
      </c>
      <c r="E79" s="14"/>
      <c r="F79" s="14"/>
      <c r="G79" s="14"/>
      <c r="H79" s="14"/>
      <c r="I79" s="14"/>
    </row>
    <row r="80" spans="1:9" ht="12.75" hidden="1">
      <c r="A80" s="14"/>
      <c r="B80" s="14"/>
      <c r="C80" s="14"/>
      <c r="D80" s="14">
        <f t="shared" si="1"/>
        <v>0</v>
      </c>
      <c r="E80" s="14"/>
      <c r="F80" s="14"/>
      <c r="G80" s="14"/>
      <c r="H80" s="14"/>
      <c r="I80" s="14"/>
    </row>
    <row r="81" spans="1:9" ht="12.75" hidden="1">
      <c r="A81" s="14"/>
      <c r="B81" s="14"/>
      <c r="C81" s="14"/>
      <c r="D81" s="14">
        <f t="shared" si="1"/>
        <v>0</v>
      </c>
      <c r="E81" s="14"/>
      <c r="F81" s="14"/>
      <c r="G81" s="14"/>
      <c r="H81" s="14"/>
      <c r="I81" s="14"/>
    </row>
    <row r="82" spans="1:9" ht="12.75" hidden="1">
      <c r="A82" s="14"/>
      <c r="B82" s="14"/>
      <c r="C82" s="14"/>
      <c r="D82" s="14">
        <f t="shared" si="1"/>
        <v>0</v>
      </c>
      <c r="E82" s="14"/>
      <c r="F82" s="14"/>
      <c r="G82" s="14"/>
      <c r="H82" s="14"/>
      <c r="I82" s="14"/>
    </row>
    <row r="83" spans="1:9" ht="12.75" hidden="1">
      <c r="A83" s="14"/>
      <c r="B83" s="14"/>
      <c r="C83" s="14"/>
      <c r="D83" s="14">
        <f t="shared" si="1"/>
        <v>0</v>
      </c>
      <c r="E83" s="14"/>
      <c r="F83" s="14"/>
      <c r="G83" s="14"/>
      <c r="H83" s="14"/>
      <c r="I83" s="14"/>
    </row>
    <row r="84" spans="1:9" ht="12.75" hidden="1">
      <c r="A84" s="14"/>
      <c r="B84" s="14"/>
      <c r="C84" s="14"/>
      <c r="D84" s="14">
        <f t="shared" si="1"/>
        <v>0</v>
      </c>
      <c r="E84" s="14"/>
      <c r="F84" s="14"/>
      <c r="G84" s="14"/>
      <c r="H84" s="14"/>
      <c r="I84" s="14"/>
    </row>
    <row r="85" spans="1:9" ht="12.75" hidden="1">
      <c r="A85" s="14"/>
      <c r="B85" s="14"/>
      <c r="C85" s="14"/>
      <c r="D85" s="14">
        <f t="shared" si="1"/>
        <v>0</v>
      </c>
      <c r="E85" s="14"/>
      <c r="F85" s="14"/>
      <c r="G85" s="14"/>
      <c r="H85" s="14"/>
      <c r="I85" s="14"/>
    </row>
    <row r="86" spans="1:9" ht="12.75" hidden="1">
      <c r="A86" s="14"/>
      <c r="B86" s="14"/>
      <c r="C86" s="14"/>
      <c r="D86" s="14">
        <f t="shared" si="1"/>
        <v>0</v>
      </c>
      <c r="E86" s="14"/>
      <c r="F86" s="14"/>
      <c r="G86" s="14"/>
      <c r="H86" s="14"/>
      <c r="I86" s="14"/>
    </row>
    <row r="87" spans="1:9" ht="12.75" hidden="1">
      <c r="A87" s="14"/>
      <c r="B87" s="14"/>
      <c r="C87" s="14"/>
      <c r="D87" s="14">
        <f t="shared" si="1"/>
        <v>0</v>
      </c>
      <c r="E87" s="14"/>
      <c r="F87" s="14"/>
      <c r="G87" s="14"/>
      <c r="H87" s="14"/>
      <c r="I87" s="14"/>
    </row>
    <row r="88" spans="1:9" ht="12.75" hidden="1">
      <c r="A88" s="14"/>
      <c r="B88" s="14"/>
      <c r="C88" s="14"/>
      <c r="D88" s="14">
        <f t="shared" si="1"/>
        <v>0</v>
      </c>
      <c r="E88" s="14"/>
      <c r="F88" s="14"/>
      <c r="G88" s="14"/>
      <c r="H88" s="14"/>
      <c r="I88" s="14"/>
    </row>
    <row r="89" spans="1:9" ht="12.75" hidden="1">
      <c r="A89" s="14"/>
      <c r="B89" s="14"/>
      <c r="C89" s="14"/>
      <c r="D89" s="14">
        <f t="shared" si="1"/>
        <v>0</v>
      </c>
      <c r="E89" s="14"/>
      <c r="F89" s="14"/>
      <c r="G89" s="14"/>
      <c r="H89" s="14"/>
      <c r="I89" s="14"/>
    </row>
    <row r="90" spans="1:9" ht="12.75" hidden="1">
      <c r="A90" s="14"/>
      <c r="B90" s="14"/>
      <c r="C90" s="14"/>
      <c r="D90" s="14">
        <f t="shared" si="1"/>
        <v>0</v>
      </c>
      <c r="E90" s="14"/>
      <c r="F90" s="14"/>
      <c r="G90" s="14"/>
      <c r="H90" s="14"/>
      <c r="I90" s="14"/>
    </row>
    <row r="91" spans="1:9" ht="12.75" hidden="1">
      <c r="A91" s="14"/>
      <c r="B91" s="14"/>
      <c r="C91" s="14"/>
      <c r="D91" s="14">
        <f t="shared" si="1"/>
        <v>0</v>
      </c>
      <c r="E91" s="14"/>
      <c r="F91" s="14"/>
      <c r="G91" s="14"/>
      <c r="H91" s="14"/>
      <c r="I91" s="14"/>
    </row>
    <row r="92" spans="1:9" ht="12.75" hidden="1">
      <c r="A92" s="14"/>
      <c r="B92" s="14"/>
      <c r="C92" s="14"/>
      <c r="D92" s="14">
        <f t="shared" si="1"/>
        <v>0</v>
      </c>
      <c r="E92" s="14"/>
      <c r="F92" s="14"/>
      <c r="G92" s="14"/>
      <c r="H92" s="14"/>
      <c r="I92" s="14"/>
    </row>
    <row r="93" spans="1:9" ht="12.75" hidden="1">
      <c r="A93" s="14"/>
      <c r="B93" s="14"/>
      <c r="C93" s="14"/>
      <c r="D93" s="14">
        <f t="shared" si="1"/>
        <v>0</v>
      </c>
      <c r="E93" s="14"/>
      <c r="F93" s="14"/>
      <c r="G93" s="14"/>
      <c r="H93" s="14"/>
      <c r="I93" s="14"/>
    </row>
    <row r="94" spans="1:9" ht="12.75" hidden="1">
      <c r="A94" s="14"/>
      <c r="B94" s="14"/>
      <c r="C94" s="14"/>
      <c r="D94" s="14">
        <f t="shared" si="1"/>
        <v>0</v>
      </c>
      <c r="E94" s="14"/>
      <c r="F94" s="14"/>
      <c r="G94" s="14"/>
      <c r="H94" s="14"/>
      <c r="I94" s="14"/>
    </row>
    <row r="95" spans="1:9" ht="12.75" hidden="1">
      <c r="A95" s="14"/>
      <c r="B95" s="14"/>
      <c r="C95" s="14"/>
      <c r="D95" s="14">
        <f t="shared" si="1"/>
        <v>0</v>
      </c>
      <c r="E95" s="14"/>
      <c r="F95" s="14"/>
      <c r="G95" s="14"/>
      <c r="H95" s="14"/>
      <c r="I95" s="14"/>
    </row>
    <row r="96" spans="1:9" ht="12.75" hidden="1">
      <c r="A96" s="14"/>
      <c r="B96" s="14"/>
      <c r="C96" s="14"/>
      <c r="D96" s="14">
        <f t="shared" si="1"/>
        <v>0</v>
      </c>
      <c r="E96" s="14"/>
      <c r="F96" s="14"/>
      <c r="G96" s="14"/>
      <c r="H96" s="14"/>
      <c r="I96" s="14"/>
    </row>
    <row r="97" spans="1:9" ht="12.75" hidden="1">
      <c r="A97" s="14"/>
      <c r="B97" s="14"/>
      <c r="C97" s="14"/>
      <c r="D97" s="14">
        <f t="shared" si="1"/>
        <v>0</v>
      </c>
      <c r="E97" s="14"/>
      <c r="F97" s="14"/>
      <c r="G97" s="14"/>
      <c r="H97" s="14"/>
      <c r="I97" s="14"/>
    </row>
    <row r="98" spans="1:9" ht="12.75" hidden="1">
      <c r="A98" s="14"/>
      <c r="B98" s="14"/>
      <c r="C98" s="14"/>
      <c r="D98" s="14">
        <f t="shared" si="1"/>
        <v>0</v>
      </c>
      <c r="E98" s="14"/>
      <c r="F98" s="14"/>
      <c r="G98" s="14"/>
      <c r="H98" s="14"/>
      <c r="I98" s="14"/>
    </row>
    <row r="99" spans="1:9" ht="12.75" hidden="1">
      <c r="A99" s="14"/>
      <c r="B99" s="14"/>
      <c r="C99" s="14"/>
      <c r="D99" s="14">
        <f t="shared" si="1"/>
        <v>0</v>
      </c>
      <c r="E99" s="14"/>
      <c r="F99" s="14"/>
      <c r="G99" s="14"/>
      <c r="H99" s="14"/>
      <c r="I99" s="14"/>
    </row>
    <row r="100" spans="1:9" ht="12.75" hidden="1">
      <c r="A100" s="14"/>
      <c r="B100" s="14"/>
      <c r="C100" s="14"/>
      <c r="D100" s="14">
        <f t="shared" si="1"/>
        <v>0</v>
      </c>
      <c r="E100" s="14"/>
      <c r="F100" s="14"/>
      <c r="G100" s="14"/>
      <c r="H100" s="14"/>
      <c r="I100" s="14"/>
    </row>
    <row r="101" spans="1:9" ht="12.75" hidden="1">
      <c r="A101" s="14"/>
      <c r="B101" s="14"/>
      <c r="C101" s="14"/>
      <c r="D101" s="14">
        <f t="shared" si="1"/>
        <v>0</v>
      </c>
      <c r="E101" s="14"/>
      <c r="F101" s="14"/>
      <c r="G101" s="14"/>
      <c r="H101" s="14"/>
      <c r="I101" s="14"/>
    </row>
    <row r="102" spans="1:9" ht="12.75" hidden="1">
      <c r="A102" s="14"/>
      <c r="B102" s="14"/>
      <c r="C102" s="14"/>
      <c r="D102" s="14">
        <f t="shared" si="1"/>
        <v>0</v>
      </c>
      <c r="E102" s="14"/>
      <c r="F102" s="14"/>
      <c r="G102" s="14"/>
      <c r="H102" s="14"/>
      <c r="I102" s="14"/>
    </row>
    <row r="103" spans="1:9" ht="12.75" hidden="1">
      <c r="A103" s="14"/>
      <c r="B103" s="14"/>
      <c r="C103" s="14"/>
      <c r="D103" s="14">
        <f t="shared" si="1"/>
        <v>0</v>
      </c>
      <c r="E103" s="14"/>
      <c r="F103" s="14"/>
      <c r="G103" s="14"/>
      <c r="H103" s="14"/>
      <c r="I103" s="14"/>
    </row>
    <row r="104" spans="1:9" ht="12.75" hidden="1">
      <c r="A104" s="14"/>
      <c r="B104" s="14"/>
      <c r="C104" s="14"/>
      <c r="D104" s="14">
        <f t="shared" si="1"/>
        <v>0</v>
      </c>
      <c r="E104" s="14"/>
      <c r="F104" s="14"/>
      <c r="G104" s="14"/>
      <c r="H104" s="14"/>
      <c r="I104" s="14"/>
    </row>
    <row r="105" ht="12.75" hidden="1">
      <c r="D105" s="23">
        <f t="shared" si="1"/>
        <v>0</v>
      </c>
    </row>
    <row r="106" ht="12.75" hidden="1">
      <c r="D106" s="23">
        <f t="shared" si="1"/>
        <v>0</v>
      </c>
    </row>
    <row r="107" ht="12.75" hidden="1">
      <c r="D107" s="23">
        <f t="shared" si="1"/>
        <v>0</v>
      </c>
    </row>
    <row r="108" ht="12.75" hidden="1">
      <c r="D108" s="23">
        <f t="shared" si="1"/>
        <v>0</v>
      </c>
    </row>
    <row r="109" ht="12.75" hidden="1">
      <c r="D109" s="23">
        <f aca="true" t="shared" si="2" ref="D109:D140">S109</f>
        <v>0</v>
      </c>
    </row>
    <row r="110" ht="12.75" hidden="1">
      <c r="D110" s="23">
        <f t="shared" si="2"/>
        <v>0</v>
      </c>
    </row>
    <row r="111" ht="12.75" hidden="1">
      <c r="D111" s="23">
        <f t="shared" si="2"/>
        <v>0</v>
      </c>
    </row>
    <row r="112" ht="12.75" hidden="1">
      <c r="D112" s="23">
        <f t="shared" si="2"/>
        <v>0</v>
      </c>
    </row>
    <row r="113" ht="12.75" hidden="1">
      <c r="D113" s="23">
        <f t="shared" si="2"/>
        <v>0</v>
      </c>
    </row>
    <row r="114" ht="12.75" hidden="1">
      <c r="D114" s="23">
        <f t="shared" si="2"/>
        <v>0</v>
      </c>
    </row>
    <row r="115" ht="12.75" hidden="1">
      <c r="D115" s="23">
        <f t="shared" si="2"/>
        <v>0</v>
      </c>
    </row>
    <row r="116" ht="12.75" hidden="1">
      <c r="D116" s="23">
        <f t="shared" si="2"/>
        <v>0</v>
      </c>
    </row>
    <row r="117" ht="12.75" hidden="1">
      <c r="D117" s="23">
        <f t="shared" si="2"/>
        <v>0</v>
      </c>
    </row>
    <row r="118" ht="12.75" hidden="1">
      <c r="D118" s="23">
        <f t="shared" si="2"/>
        <v>0</v>
      </c>
    </row>
    <row r="119" ht="12.75" hidden="1">
      <c r="D119" s="23">
        <f t="shared" si="2"/>
        <v>0</v>
      </c>
    </row>
    <row r="120" ht="12.75" hidden="1">
      <c r="D120" s="23">
        <f t="shared" si="2"/>
        <v>0</v>
      </c>
    </row>
    <row r="121" ht="12.75" hidden="1">
      <c r="D121" s="23">
        <f t="shared" si="2"/>
        <v>0</v>
      </c>
    </row>
    <row r="122" ht="12.75" hidden="1">
      <c r="D122" s="23">
        <f t="shared" si="2"/>
        <v>0</v>
      </c>
    </row>
    <row r="123" ht="12.75" hidden="1">
      <c r="D123" s="23">
        <f t="shared" si="2"/>
        <v>0</v>
      </c>
    </row>
    <row r="124" ht="12.75" hidden="1">
      <c r="D124" s="23">
        <f t="shared" si="2"/>
        <v>0</v>
      </c>
    </row>
    <row r="125" ht="12.75" hidden="1">
      <c r="D125" s="23">
        <f t="shared" si="2"/>
        <v>0</v>
      </c>
    </row>
    <row r="126" ht="12.75" hidden="1">
      <c r="D126" s="23">
        <f t="shared" si="2"/>
        <v>0</v>
      </c>
    </row>
    <row r="127" ht="12.75" hidden="1">
      <c r="D127" s="23">
        <f t="shared" si="2"/>
        <v>0</v>
      </c>
    </row>
    <row r="128" ht="12.75" hidden="1">
      <c r="D128" s="23">
        <f t="shared" si="2"/>
        <v>0</v>
      </c>
    </row>
    <row r="129" ht="12.75" hidden="1">
      <c r="D129" s="23">
        <f t="shared" si="2"/>
        <v>0</v>
      </c>
    </row>
    <row r="130" ht="12.75" hidden="1">
      <c r="D130" s="23">
        <f t="shared" si="2"/>
        <v>0</v>
      </c>
    </row>
    <row r="131" ht="12.75" hidden="1">
      <c r="D131" s="23">
        <f t="shared" si="2"/>
        <v>0</v>
      </c>
    </row>
    <row r="132" ht="12.75" hidden="1">
      <c r="D132" s="23">
        <f t="shared" si="2"/>
        <v>0</v>
      </c>
    </row>
    <row r="133" ht="12.75" hidden="1">
      <c r="D133" s="23">
        <f t="shared" si="2"/>
        <v>0</v>
      </c>
    </row>
    <row r="134" ht="12.75" hidden="1">
      <c r="D134" s="23">
        <f t="shared" si="2"/>
        <v>0</v>
      </c>
    </row>
    <row r="135" ht="12.75" hidden="1">
      <c r="D135" s="23">
        <f t="shared" si="2"/>
        <v>0</v>
      </c>
    </row>
    <row r="136" ht="12.75" hidden="1">
      <c r="D136" s="23">
        <f t="shared" si="2"/>
        <v>0</v>
      </c>
    </row>
    <row r="137" ht="12.75" hidden="1">
      <c r="D137" s="23">
        <f t="shared" si="2"/>
        <v>0</v>
      </c>
    </row>
    <row r="138" ht="12.75" hidden="1">
      <c r="D138" s="23">
        <f t="shared" si="2"/>
        <v>0</v>
      </c>
    </row>
    <row r="139" ht="12.75" hidden="1">
      <c r="D139" s="23">
        <f t="shared" si="2"/>
        <v>0</v>
      </c>
    </row>
    <row r="140" ht="12.75" hidden="1">
      <c r="D140" s="23">
        <f t="shared" si="2"/>
        <v>0</v>
      </c>
    </row>
    <row r="141" ht="12.75" hidden="1">
      <c r="D141" s="23">
        <f aca="true" t="shared" si="3" ref="D141:D172">S141</f>
        <v>0</v>
      </c>
    </row>
    <row r="142" ht="12.75" hidden="1">
      <c r="D142" s="23">
        <f t="shared" si="3"/>
        <v>0</v>
      </c>
    </row>
    <row r="143" ht="12.75" hidden="1">
      <c r="D143" s="23">
        <f t="shared" si="3"/>
        <v>0</v>
      </c>
    </row>
    <row r="144" ht="12.75" hidden="1">
      <c r="D144" s="23">
        <f t="shared" si="3"/>
        <v>0</v>
      </c>
    </row>
    <row r="145" ht="12.75" hidden="1">
      <c r="D145" s="23">
        <f t="shared" si="3"/>
        <v>0</v>
      </c>
    </row>
    <row r="146" ht="12.75" hidden="1">
      <c r="D146" s="23">
        <f t="shared" si="3"/>
        <v>0</v>
      </c>
    </row>
    <row r="147" ht="12.75" hidden="1">
      <c r="D147" s="23">
        <f t="shared" si="3"/>
        <v>0</v>
      </c>
    </row>
    <row r="148" ht="12.75" hidden="1">
      <c r="D148" s="23">
        <f t="shared" si="3"/>
        <v>0</v>
      </c>
    </row>
    <row r="149" ht="12.75" hidden="1">
      <c r="D149" s="23">
        <f t="shared" si="3"/>
        <v>0</v>
      </c>
    </row>
    <row r="150" ht="12.75" hidden="1">
      <c r="D150" s="23">
        <f t="shared" si="3"/>
        <v>0</v>
      </c>
    </row>
    <row r="151" ht="12.75" hidden="1">
      <c r="D151" s="23">
        <f t="shared" si="3"/>
        <v>0</v>
      </c>
    </row>
    <row r="152" ht="12.75" hidden="1">
      <c r="D152" s="23">
        <f t="shared" si="3"/>
        <v>0</v>
      </c>
    </row>
    <row r="153" ht="12.75" hidden="1">
      <c r="D153" s="23">
        <f t="shared" si="3"/>
        <v>0</v>
      </c>
    </row>
    <row r="154" ht="12.75" hidden="1">
      <c r="D154" s="23">
        <f t="shared" si="3"/>
        <v>0</v>
      </c>
    </row>
    <row r="155" ht="12.75" hidden="1">
      <c r="D155" s="23">
        <f t="shared" si="3"/>
        <v>0</v>
      </c>
    </row>
    <row r="156" ht="12.75" hidden="1">
      <c r="D156" s="23">
        <f t="shared" si="3"/>
        <v>0</v>
      </c>
    </row>
    <row r="157" ht="12.75" hidden="1">
      <c r="D157" s="23">
        <f t="shared" si="3"/>
        <v>0</v>
      </c>
    </row>
    <row r="158" ht="12.75" hidden="1">
      <c r="D158" s="23">
        <f t="shared" si="3"/>
        <v>0</v>
      </c>
    </row>
    <row r="159" ht="12.75" hidden="1">
      <c r="D159" s="23">
        <f t="shared" si="3"/>
        <v>0</v>
      </c>
    </row>
    <row r="160" ht="12.75" hidden="1">
      <c r="D160" s="23">
        <f t="shared" si="3"/>
        <v>0</v>
      </c>
    </row>
    <row r="161" ht="12.75" hidden="1">
      <c r="D161" s="23">
        <f t="shared" si="3"/>
        <v>0</v>
      </c>
    </row>
    <row r="162" ht="12.75" hidden="1">
      <c r="D162" s="23">
        <f t="shared" si="3"/>
        <v>0</v>
      </c>
    </row>
    <row r="163" ht="12.75" hidden="1">
      <c r="D163" s="23">
        <f t="shared" si="3"/>
        <v>0</v>
      </c>
    </row>
    <row r="164" ht="12.75" hidden="1">
      <c r="D164" s="23">
        <f t="shared" si="3"/>
        <v>0</v>
      </c>
    </row>
    <row r="165" ht="12.75" hidden="1">
      <c r="D165" s="23">
        <f t="shared" si="3"/>
        <v>0</v>
      </c>
    </row>
    <row r="166" ht="12.75" hidden="1">
      <c r="D166" s="23">
        <f t="shared" si="3"/>
        <v>0</v>
      </c>
    </row>
    <row r="167" ht="12.75" hidden="1">
      <c r="D167" s="23">
        <f t="shared" si="3"/>
        <v>0</v>
      </c>
    </row>
    <row r="168" ht="12.75" hidden="1">
      <c r="D168" s="23">
        <f t="shared" si="3"/>
        <v>0</v>
      </c>
    </row>
    <row r="169" ht="12.75" hidden="1">
      <c r="D169" s="23">
        <f t="shared" si="3"/>
        <v>0</v>
      </c>
    </row>
    <row r="170" ht="12.75" hidden="1">
      <c r="D170" s="23">
        <f t="shared" si="3"/>
        <v>0</v>
      </c>
    </row>
    <row r="171" ht="12.75" hidden="1">
      <c r="D171" s="23">
        <f t="shared" si="3"/>
        <v>0</v>
      </c>
    </row>
    <row r="172" ht="12.75" hidden="1">
      <c r="D172" s="23">
        <f t="shared" si="3"/>
        <v>0</v>
      </c>
    </row>
    <row r="173" ht="12.75" hidden="1">
      <c r="D173" s="23">
        <f aca="true" t="shared" si="4" ref="D173:D204">S173</f>
        <v>0</v>
      </c>
    </row>
    <row r="174" ht="12.75" hidden="1">
      <c r="D174" s="23">
        <f t="shared" si="4"/>
        <v>0</v>
      </c>
    </row>
    <row r="175" ht="12.75" hidden="1">
      <c r="D175" s="23">
        <f t="shared" si="4"/>
        <v>0</v>
      </c>
    </row>
    <row r="176" ht="12.75" hidden="1">
      <c r="D176" s="23">
        <f t="shared" si="4"/>
        <v>0</v>
      </c>
    </row>
    <row r="177" ht="12.75" hidden="1">
      <c r="D177" s="23">
        <f t="shared" si="4"/>
        <v>0</v>
      </c>
    </row>
    <row r="178" ht="12.75" hidden="1">
      <c r="D178" s="23">
        <f t="shared" si="4"/>
        <v>0</v>
      </c>
    </row>
    <row r="179" ht="12.75" hidden="1">
      <c r="D179" s="23">
        <f t="shared" si="4"/>
        <v>0</v>
      </c>
    </row>
    <row r="180" ht="12.75" hidden="1">
      <c r="D180" s="23">
        <f t="shared" si="4"/>
        <v>0</v>
      </c>
    </row>
    <row r="181" ht="12.75" hidden="1">
      <c r="D181" s="23">
        <f t="shared" si="4"/>
        <v>0</v>
      </c>
    </row>
    <row r="182" ht="12.75" hidden="1">
      <c r="D182" s="23">
        <f t="shared" si="4"/>
        <v>0</v>
      </c>
    </row>
    <row r="183" ht="12.75" hidden="1">
      <c r="D183" s="23">
        <f t="shared" si="4"/>
        <v>0</v>
      </c>
    </row>
    <row r="184" ht="12.75" hidden="1">
      <c r="D184" s="23">
        <f t="shared" si="4"/>
        <v>0</v>
      </c>
    </row>
    <row r="185" ht="12.75" hidden="1">
      <c r="D185" s="23">
        <f t="shared" si="4"/>
        <v>0</v>
      </c>
    </row>
    <row r="186" ht="12.75" hidden="1">
      <c r="D186" s="23">
        <f t="shared" si="4"/>
        <v>0</v>
      </c>
    </row>
    <row r="187" ht="12.75" hidden="1">
      <c r="D187" s="23">
        <f t="shared" si="4"/>
        <v>0</v>
      </c>
    </row>
    <row r="188" ht="12.75" hidden="1">
      <c r="D188" s="23">
        <f t="shared" si="4"/>
        <v>0</v>
      </c>
    </row>
    <row r="189" ht="12.75" hidden="1">
      <c r="D189" s="23">
        <f t="shared" si="4"/>
        <v>0</v>
      </c>
    </row>
    <row r="190" ht="12.75" hidden="1">
      <c r="D190" s="23">
        <f t="shared" si="4"/>
        <v>0</v>
      </c>
    </row>
    <row r="191" ht="12.75" hidden="1">
      <c r="D191" s="23">
        <f t="shared" si="4"/>
        <v>0</v>
      </c>
    </row>
    <row r="192" ht="12.75" hidden="1">
      <c r="D192" s="23">
        <f t="shared" si="4"/>
        <v>0</v>
      </c>
    </row>
    <row r="193" ht="12.75" hidden="1">
      <c r="D193" s="23">
        <f t="shared" si="4"/>
        <v>0</v>
      </c>
    </row>
    <row r="194" ht="12.75" hidden="1">
      <c r="D194" s="23">
        <f t="shared" si="4"/>
        <v>0</v>
      </c>
    </row>
    <row r="195" ht="12.75" hidden="1">
      <c r="D195" s="23">
        <f t="shared" si="4"/>
        <v>0</v>
      </c>
    </row>
    <row r="196" ht="12.75" hidden="1">
      <c r="D196" s="23">
        <f t="shared" si="4"/>
        <v>0</v>
      </c>
    </row>
    <row r="197" ht="12.75" hidden="1">
      <c r="D197" s="23">
        <f t="shared" si="4"/>
        <v>0</v>
      </c>
    </row>
    <row r="198" ht="12.75" hidden="1">
      <c r="D198" s="23">
        <f t="shared" si="4"/>
        <v>0</v>
      </c>
    </row>
    <row r="199" ht="12.75" hidden="1">
      <c r="D199" s="23">
        <f t="shared" si="4"/>
        <v>0</v>
      </c>
    </row>
    <row r="200" ht="12.75" hidden="1">
      <c r="D200" s="23">
        <f t="shared" si="4"/>
        <v>0</v>
      </c>
    </row>
    <row r="201" ht="12.75" hidden="1">
      <c r="D201" s="23">
        <f t="shared" si="4"/>
        <v>0</v>
      </c>
    </row>
    <row r="202" ht="12.75" hidden="1">
      <c r="D202" s="23">
        <f t="shared" si="4"/>
        <v>0</v>
      </c>
    </row>
    <row r="203" ht="12.75" hidden="1">
      <c r="D203" s="23">
        <f t="shared" si="4"/>
        <v>0</v>
      </c>
    </row>
    <row r="204" ht="12.75" hidden="1">
      <c r="D204" s="23">
        <f t="shared" si="4"/>
        <v>0</v>
      </c>
    </row>
    <row r="205" ht="12.75" hidden="1">
      <c r="D205" s="23">
        <f aca="true" t="shared" si="5" ref="D205:D224">S205</f>
        <v>0</v>
      </c>
    </row>
    <row r="206" ht="12.75" hidden="1">
      <c r="D206" s="23">
        <f t="shared" si="5"/>
        <v>0</v>
      </c>
    </row>
    <row r="207" ht="12.75" hidden="1">
      <c r="D207" s="23">
        <f t="shared" si="5"/>
        <v>0</v>
      </c>
    </row>
    <row r="208" ht="12.75" hidden="1">
      <c r="D208" s="23">
        <f t="shared" si="5"/>
        <v>0</v>
      </c>
    </row>
    <row r="209" ht="12.75" hidden="1">
      <c r="D209" s="23">
        <f t="shared" si="5"/>
        <v>0</v>
      </c>
    </row>
    <row r="210" ht="12.75" hidden="1">
      <c r="D210" s="23">
        <f t="shared" si="5"/>
        <v>0</v>
      </c>
    </row>
    <row r="211" ht="12.75" hidden="1">
      <c r="D211" s="23">
        <f t="shared" si="5"/>
        <v>0</v>
      </c>
    </row>
    <row r="212" ht="12.75" hidden="1">
      <c r="D212" s="23">
        <f t="shared" si="5"/>
        <v>0</v>
      </c>
    </row>
    <row r="213" ht="12.75" hidden="1">
      <c r="D213" s="23">
        <f t="shared" si="5"/>
        <v>0</v>
      </c>
    </row>
    <row r="214" ht="12.75" hidden="1">
      <c r="D214" s="23">
        <f t="shared" si="5"/>
        <v>0</v>
      </c>
    </row>
    <row r="215" ht="12.75" hidden="1">
      <c r="D215" s="23">
        <f t="shared" si="5"/>
        <v>0</v>
      </c>
    </row>
    <row r="216" ht="12.75" hidden="1">
      <c r="D216" s="23">
        <f t="shared" si="5"/>
        <v>0</v>
      </c>
    </row>
    <row r="217" ht="12.75" hidden="1">
      <c r="D217" s="23">
        <f t="shared" si="5"/>
        <v>0</v>
      </c>
    </row>
    <row r="218" ht="12.75" hidden="1">
      <c r="D218" s="23">
        <f t="shared" si="5"/>
        <v>0</v>
      </c>
    </row>
    <row r="219" ht="12.75" hidden="1">
      <c r="D219" s="23">
        <f t="shared" si="5"/>
        <v>0</v>
      </c>
    </row>
    <row r="220" ht="12.75" hidden="1">
      <c r="D220" s="23">
        <f t="shared" si="5"/>
        <v>0</v>
      </c>
    </row>
    <row r="221" ht="12.75" hidden="1">
      <c r="D221" s="23">
        <f t="shared" si="5"/>
        <v>0</v>
      </c>
    </row>
    <row r="222" ht="12.75" hidden="1">
      <c r="D222" s="23">
        <f t="shared" si="5"/>
        <v>0</v>
      </c>
    </row>
    <row r="223" ht="12.75" hidden="1">
      <c r="D223" s="23">
        <f t="shared" si="5"/>
        <v>0</v>
      </c>
    </row>
    <row r="224" ht="12.75" hidden="1">
      <c r="D224" s="23">
        <f t="shared" si="5"/>
        <v>0</v>
      </c>
    </row>
  </sheetData>
  <sheetProtection password="94A5" sheet="1" objects="1" scenarios="1"/>
  <mergeCells count="30">
    <mergeCell ref="A42:D42"/>
    <mergeCell ref="A46:I46"/>
    <mergeCell ref="A60:I60"/>
    <mergeCell ref="A61:I61"/>
    <mergeCell ref="A62:I62"/>
    <mergeCell ref="A51:I51"/>
    <mergeCell ref="A52:I52"/>
    <mergeCell ref="A56:I56"/>
    <mergeCell ref="A57:I57"/>
    <mergeCell ref="A58:I58"/>
    <mergeCell ref="A59:I59"/>
    <mergeCell ref="A53:I53"/>
    <mergeCell ref="A54:I54"/>
    <mergeCell ref="A55:I55"/>
    <mergeCell ref="C6:I6"/>
    <mergeCell ref="C8:I8"/>
    <mergeCell ref="A24:I24"/>
    <mergeCell ref="A17:I17"/>
    <mergeCell ref="A20:I20"/>
    <mergeCell ref="A21:I21"/>
    <mergeCell ref="A22:I22"/>
    <mergeCell ref="A37:I37"/>
    <mergeCell ref="A25:I25"/>
    <mergeCell ref="A26:I26"/>
    <mergeCell ref="A27:I27"/>
    <mergeCell ref="A30:I30"/>
    <mergeCell ref="A31:I31"/>
    <mergeCell ref="A32:I32"/>
    <mergeCell ref="A34:I34"/>
    <mergeCell ref="A35:I35"/>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Footer>&amp;L&amp;6FORMULAR BM KALKULATION OHNE WETTBEWERB 04.01
&amp;8Seite &amp;P&amp;R&amp;6DVR: 4013345</oddFooter>
  </headerFooter>
  <drawing r:id="rId1"/>
</worksheet>
</file>

<file path=xl/worksheets/sheet9.xml><?xml version="1.0" encoding="utf-8"?>
<worksheet xmlns="http://schemas.openxmlformats.org/spreadsheetml/2006/main" xmlns:r="http://schemas.openxmlformats.org/officeDocument/2006/relationships">
  <sheetPr codeName="Erläuterungen"/>
  <dimension ref="A1:J538"/>
  <sheetViews>
    <sheetView showGridLines="0" showRowColHeaders="0" zoomScaleSheetLayoutView="75" zoomScalePageLayoutView="0" workbookViewId="0" topLeftCell="A1">
      <pane ySplit="1" topLeftCell="A2" activePane="bottomLeft" state="frozen"/>
      <selection pane="topLeft" activeCell="A1" sqref="A1"/>
      <selection pane="bottomLeft" activeCell="A1" sqref="A1"/>
    </sheetView>
  </sheetViews>
  <sheetFormatPr defaultColWidth="11.421875" defaultRowHeight="12.75"/>
  <cols>
    <col min="1" max="1" width="10.28125" style="215" customWidth="1"/>
    <col min="2" max="2" width="10.421875" style="0" customWidth="1"/>
    <col min="3" max="3" width="10.57421875" style="0" customWidth="1"/>
    <col min="4" max="5" width="10.7109375" style="0" customWidth="1"/>
    <col min="6" max="6" width="10.8515625" style="0" customWidth="1"/>
    <col min="7" max="7" width="11.140625" style="0" customWidth="1"/>
    <col min="8" max="8" width="11.28125" style="0" customWidth="1"/>
    <col min="9" max="9" width="3.28125" style="0" hidden="1" customWidth="1"/>
  </cols>
  <sheetData>
    <row r="1" s="120" customFormat="1" ht="26.25" customHeight="1">
      <c r="A1" s="217"/>
    </row>
    <row r="2" ht="7.5" customHeight="1">
      <c r="A2" s="83"/>
    </row>
    <row r="3" spans="1:8" ht="26.25" customHeight="1">
      <c r="A3" s="831" t="s">
        <v>559</v>
      </c>
      <c r="B3" s="832"/>
      <c r="C3" s="832"/>
      <c r="D3" s="832"/>
      <c r="E3" s="832"/>
      <c r="F3" s="832"/>
      <c r="G3" s="832"/>
      <c r="H3" s="832"/>
    </row>
    <row r="4" spans="1:8" ht="26.25" customHeight="1">
      <c r="A4" s="347"/>
      <c r="B4" s="131"/>
      <c r="C4" s="131"/>
      <c r="D4" s="131"/>
      <c r="E4" s="131"/>
      <c r="F4" s="131"/>
      <c r="G4" s="131"/>
      <c r="H4" s="131"/>
    </row>
    <row r="5" spans="1:10" s="41" customFormat="1" ht="12.75">
      <c r="A5" s="599" t="s">
        <v>492</v>
      </c>
      <c r="B5" s="132"/>
      <c r="C5" s="611"/>
      <c r="D5" s="612"/>
      <c r="E5" s="612"/>
      <c r="F5" s="612"/>
      <c r="G5" s="612"/>
      <c r="H5" s="612"/>
      <c r="I5" s="612"/>
      <c r="J5" s="612"/>
    </row>
    <row r="6" spans="1:8" s="41" customFormat="1" ht="15.75" customHeight="1">
      <c r="A6" s="827" t="s">
        <v>298</v>
      </c>
      <c r="B6" s="828"/>
      <c r="C6" s="828"/>
      <c r="D6" s="828"/>
      <c r="E6" s="828"/>
      <c r="F6" s="828"/>
      <c r="G6" s="828"/>
      <c r="H6" s="828"/>
    </row>
    <row r="7" spans="1:8" s="41" customFormat="1" ht="15.75" customHeight="1">
      <c r="A7" s="827" t="s">
        <v>493</v>
      </c>
      <c r="B7" s="828"/>
      <c r="C7" s="828"/>
      <c r="D7" s="828"/>
      <c r="E7" s="828"/>
      <c r="F7" s="828"/>
      <c r="G7" s="828"/>
      <c r="H7" s="828"/>
    </row>
    <row r="8" spans="1:8" s="41" customFormat="1" ht="15.75" customHeight="1">
      <c r="A8" s="827" t="s">
        <v>9</v>
      </c>
      <c r="B8" s="828"/>
      <c r="C8" s="828"/>
      <c r="D8" s="828"/>
      <c r="E8" s="828"/>
      <c r="F8" s="828"/>
      <c r="G8" s="828"/>
      <c r="H8" s="828"/>
    </row>
    <row r="9" spans="1:8" s="41" customFormat="1" ht="15.75" customHeight="1">
      <c r="A9" s="827" t="s">
        <v>494</v>
      </c>
      <c r="B9" s="828"/>
      <c r="C9" s="828"/>
      <c r="D9" s="828"/>
      <c r="E9" s="828"/>
      <c r="F9" s="828"/>
      <c r="G9" s="828"/>
      <c r="H9" s="828"/>
    </row>
    <row r="10" spans="1:8" s="41" customFormat="1" ht="15.75" customHeight="1">
      <c r="A10" s="827" t="s">
        <v>495</v>
      </c>
      <c r="B10" s="828"/>
      <c r="C10" s="828"/>
      <c r="D10" s="828"/>
      <c r="E10" s="828"/>
      <c r="F10" s="828"/>
      <c r="G10" s="828"/>
      <c r="H10" s="828"/>
    </row>
    <row r="11" spans="1:8" s="41" customFormat="1" ht="15.75" customHeight="1">
      <c r="A11" s="827" t="s">
        <v>496</v>
      </c>
      <c r="B11" s="828"/>
      <c r="C11" s="828"/>
      <c r="D11" s="828"/>
      <c r="E11" s="828"/>
      <c r="F11" s="828"/>
      <c r="G11" s="828"/>
      <c r="H11" s="828"/>
    </row>
    <row r="12" spans="1:8" s="41" customFormat="1" ht="15.75" customHeight="1">
      <c r="A12" s="827" t="s">
        <v>10</v>
      </c>
      <c r="B12" s="828"/>
      <c r="C12" s="828"/>
      <c r="D12" s="828"/>
      <c r="E12" s="828"/>
      <c r="F12" s="828"/>
      <c r="G12" s="828"/>
      <c r="H12" s="828"/>
    </row>
    <row r="13" spans="1:8" s="41" customFormat="1" ht="15.75" customHeight="1">
      <c r="A13" s="827" t="s">
        <v>11</v>
      </c>
      <c r="B13" s="828"/>
      <c r="C13" s="828"/>
      <c r="D13" s="828"/>
      <c r="E13" s="828"/>
      <c r="F13" s="828"/>
      <c r="G13" s="828"/>
      <c r="H13" s="828"/>
    </row>
    <row r="14" spans="1:8" s="41" customFormat="1" ht="15.75" customHeight="1">
      <c r="A14" s="827" t="s">
        <v>497</v>
      </c>
      <c r="B14" s="828"/>
      <c r="C14" s="828"/>
      <c r="D14" s="828"/>
      <c r="E14" s="828"/>
      <c r="F14" s="828"/>
      <c r="G14" s="828"/>
      <c r="H14" s="828"/>
    </row>
    <row r="15" spans="1:8" s="41" customFormat="1" ht="15.75" customHeight="1">
      <c r="A15" s="827" t="s">
        <v>516</v>
      </c>
      <c r="B15" s="828"/>
      <c r="C15" s="828"/>
      <c r="D15" s="828"/>
      <c r="E15" s="828"/>
      <c r="F15" s="828"/>
      <c r="G15" s="828"/>
      <c r="H15" s="828"/>
    </row>
    <row r="16" ht="33.75" customHeight="1">
      <c r="A16" s="83"/>
    </row>
    <row r="17" ht="6" customHeight="1" hidden="1">
      <c r="A17" s="83"/>
    </row>
    <row r="18" spans="1:8" ht="14.25" customHeight="1">
      <c r="A18" s="822" t="s">
        <v>298</v>
      </c>
      <c r="B18" s="829"/>
      <c r="C18" s="829"/>
      <c r="D18" s="829"/>
      <c r="E18" s="829"/>
      <c r="F18" s="829"/>
      <c r="G18" s="829"/>
      <c r="H18" s="830"/>
    </row>
    <row r="19" ht="7.5" customHeight="1">
      <c r="A19" s="218"/>
    </row>
    <row r="20" spans="1:4" ht="12" customHeight="1">
      <c r="A20" s="211" t="s">
        <v>101</v>
      </c>
      <c r="D20" s="74"/>
    </row>
    <row r="21" spans="1:4" ht="12" customHeight="1">
      <c r="A21" s="211" t="s">
        <v>102</v>
      </c>
      <c r="D21" s="74"/>
    </row>
    <row r="22" spans="1:4" ht="12" customHeight="1">
      <c r="A22" s="211" t="s">
        <v>103</v>
      </c>
      <c r="D22" s="74"/>
    </row>
    <row r="23" spans="1:4" ht="12" customHeight="1">
      <c r="A23" s="211" t="s">
        <v>104</v>
      </c>
      <c r="D23" s="74"/>
    </row>
    <row r="24" spans="1:4" ht="9.75" customHeight="1">
      <c r="A24" s="211"/>
      <c r="D24" s="74"/>
    </row>
    <row r="25" ht="12" customHeight="1" hidden="1">
      <c r="A25" s="211"/>
    </row>
    <row r="26" ht="12" customHeight="1">
      <c r="A26" s="83" t="s">
        <v>98</v>
      </c>
    </row>
    <row r="27" ht="12" customHeight="1">
      <c r="A27" s="83" t="s">
        <v>99</v>
      </c>
    </row>
    <row r="28" ht="12" customHeight="1">
      <c r="A28" s="83" t="s">
        <v>100</v>
      </c>
    </row>
    <row r="29" ht="12" customHeight="1">
      <c r="A29" s="211"/>
    </row>
    <row r="30" ht="12" customHeight="1">
      <c r="A30" s="83" t="s">
        <v>329</v>
      </c>
    </row>
    <row r="31" ht="12" customHeight="1">
      <c r="A31" s="83"/>
    </row>
    <row r="32" spans="1:3" ht="12" customHeight="1">
      <c r="A32" s="83" t="s">
        <v>95</v>
      </c>
      <c r="C32" s="74"/>
    </row>
    <row r="33" spans="1:3" ht="11.25" customHeight="1">
      <c r="A33" s="83" t="s">
        <v>96</v>
      </c>
      <c r="C33" s="74"/>
    </row>
    <row r="34" ht="13.5" customHeight="1">
      <c r="A34" s="83" t="s">
        <v>97</v>
      </c>
    </row>
    <row r="35" ht="12" customHeight="1">
      <c r="A35" s="83"/>
    </row>
    <row r="36" ht="12" customHeight="1">
      <c r="A36" s="83" t="s">
        <v>105</v>
      </c>
    </row>
    <row r="37" ht="12" customHeight="1">
      <c r="A37" s="83" t="s">
        <v>106</v>
      </c>
    </row>
    <row r="38" ht="12" customHeight="1">
      <c r="A38" s="83" t="s">
        <v>482</v>
      </c>
    </row>
    <row r="39" ht="12" customHeight="1">
      <c r="A39" s="83" t="s">
        <v>481</v>
      </c>
    </row>
    <row r="40" ht="12" customHeight="1">
      <c r="A40" s="83" t="s">
        <v>107</v>
      </c>
    </row>
    <row r="41" ht="12" customHeight="1">
      <c r="A41" s="83" t="s">
        <v>108</v>
      </c>
    </row>
    <row r="42" ht="15" customHeight="1">
      <c r="A42" s="83"/>
    </row>
    <row r="43" ht="24.75" customHeight="1">
      <c r="A43" s="83"/>
    </row>
    <row r="44" spans="1:8" ht="14.25" customHeight="1">
      <c r="A44" s="822" t="s">
        <v>493</v>
      </c>
      <c r="B44" s="829"/>
      <c r="C44" s="829"/>
      <c r="D44" s="829"/>
      <c r="E44" s="829"/>
      <c r="F44" s="829"/>
      <c r="G44" s="829"/>
      <c r="H44" s="830"/>
    </row>
    <row r="45" ht="18" customHeight="1">
      <c r="A45" s="83"/>
    </row>
    <row r="46" ht="12" customHeight="1">
      <c r="A46" s="83" t="s">
        <v>109</v>
      </c>
    </row>
    <row r="47" ht="12" customHeight="1">
      <c r="A47" s="83" t="s">
        <v>93</v>
      </c>
    </row>
    <row r="48" ht="12" customHeight="1">
      <c r="A48" s="83" t="s">
        <v>94</v>
      </c>
    </row>
    <row r="49" ht="12" customHeight="1">
      <c r="A49" s="83" t="s">
        <v>483</v>
      </c>
    </row>
    <row r="50" ht="12" customHeight="1" hidden="1">
      <c r="A50" s="83"/>
    </row>
    <row r="51" ht="0.75" customHeight="1" hidden="1">
      <c r="A51" s="75"/>
    </row>
    <row r="52" ht="12" customHeight="1">
      <c r="A52" s="83"/>
    </row>
    <row r="53" ht="12" customHeight="1">
      <c r="A53" s="83" t="s">
        <v>322</v>
      </c>
    </row>
    <row r="54" ht="27" customHeight="1">
      <c r="A54" s="83"/>
    </row>
    <row r="55" ht="12" customHeight="1">
      <c r="A55" s="213" t="s">
        <v>110</v>
      </c>
    </row>
    <row r="56" ht="12" customHeight="1">
      <c r="A56" s="214"/>
    </row>
    <row r="57" s="41" customFormat="1" ht="12" customHeight="1">
      <c r="A57" s="221" t="s">
        <v>164</v>
      </c>
    </row>
    <row r="58" ht="12" customHeight="1">
      <c r="A58" s="83" t="s">
        <v>111</v>
      </c>
    </row>
    <row r="59" ht="8.25" customHeight="1">
      <c r="A59" s="83"/>
    </row>
    <row r="60" s="41" customFormat="1" ht="12" customHeight="1">
      <c r="A60" s="221" t="s">
        <v>174</v>
      </c>
    </row>
    <row r="61" ht="12" customHeight="1">
      <c r="A61" s="83" t="s">
        <v>91</v>
      </c>
    </row>
    <row r="62" ht="12" customHeight="1">
      <c r="A62" s="83" t="s">
        <v>92</v>
      </c>
    </row>
    <row r="63" ht="6" customHeight="1">
      <c r="A63" s="83"/>
    </row>
    <row r="64" s="41" customFormat="1" ht="12" customHeight="1">
      <c r="A64" s="221" t="s">
        <v>175</v>
      </c>
    </row>
    <row r="65" ht="12" customHeight="1">
      <c r="A65" s="83" t="s">
        <v>89</v>
      </c>
    </row>
    <row r="66" ht="12" customHeight="1">
      <c r="A66" s="83" t="s">
        <v>90</v>
      </c>
    </row>
    <row r="67" ht="6.75" customHeight="1">
      <c r="A67" s="83"/>
    </row>
    <row r="68" ht="12" customHeight="1">
      <c r="A68" s="221" t="s">
        <v>177</v>
      </c>
    </row>
    <row r="69" ht="12" customHeight="1">
      <c r="A69" s="83" t="s">
        <v>299</v>
      </c>
    </row>
    <row r="70" ht="23.25" customHeight="1">
      <c r="A70" s="83"/>
    </row>
    <row r="71" ht="12" customHeight="1">
      <c r="A71" s="222" t="s">
        <v>300</v>
      </c>
    </row>
    <row r="72" ht="12" customHeight="1">
      <c r="A72" s="222"/>
    </row>
    <row r="73" ht="12" customHeight="1">
      <c r="A73" s="221" t="s">
        <v>174</v>
      </c>
    </row>
    <row r="74" ht="12" customHeight="1">
      <c r="A74" s="211" t="s">
        <v>301</v>
      </c>
    </row>
    <row r="75" ht="9.75" customHeight="1">
      <c r="A75" s="211"/>
    </row>
    <row r="76" ht="12" customHeight="1">
      <c r="A76" s="221" t="s">
        <v>180</v>
      </c>
    </row>
    <row r="77" ht="12" customHeight="1">
      <c r="A77" s="211" t="s">
        <v>302</v>
      </c>
    </row>
    <row r="78" ht="25.5" customHeight="1">
      <c r="A78" s="211"/>
    </row>
    <row r="79" ht="12" customHeight="1">
      <c r="A79" s="214" t="s">
        <v>112</v>
      </c>
    </row>
    <row r="80" ht="12" customHeight="1">
      <c r="A80" s="214"/>
    </row>
    <row r="81" ht="12" customHeight="1">
      <c r="A81" s="211" t="s">
        <v>87</v>
      </c>
    </row>
    <row r="82" ht="12" customHeight="1">
      <c r="A82" s="211" t="s">
        <v>88</v>
      </c>
    </row>
    <row r="83" ht="21.75" customHeight="1">
      <c r="A83" s="211"/>
    </row>
    <row r="84" spans="1:8" ht="12" customHeight="1">
      <c r="A84" s="219" t="s">
        <v>165</v>
      </c>
      <c r="B84" s="240"/>
      <c r="C84" s="240"/>
      <c r="D84" s="240"/>
      <c r="E84" s="240"/>
      <c r="F84" s="240"/>
      <c r="G84" s="240"/>
      <c r="H84" s="240"/>
    </row>
    <row r="85" spans="1:8" ht="12" customHeight="1">
      <c r="A85" s="220" t="s">
        <v>484</v>
      </c>
      <c r="B85" s="240"/>
      <c r="C85" s="240"/>
      <c r="D85" s="240"/>
      <c r="E85" s="240"/>
      <c r="F85" s="240"/>
      <c r="G85" s="240"/>
      <c r="H85" s="240"/>
    </row>
    <row r="86" spans="1:8" ht="12" customHeight="1">
      <c r="A86" s="220" t="s">
        <v>485</v>
      </c>
      <c r="B86" s="240"/>
      <c r="C86" s="240"/>
      <c r="D86" s="240"/>
      <c r="E86" s="240"/>
      <c r="F86" s="240"/>
      <c r="G86" s="240"/>
      <c r="H86" s="240"/>
    </row>
    <row r="87" spans="1:8" ht="12" customHeight="1">
      <c r="A87" s="220" t="s">
        <v>16</v>
      </c>
      <c r="B87" s="240"/>
      <c r="C87" s="240"/>
      <c r="D87" s="240"/>
      <c r="E87" s="240"/>
      <c r="F87" s="240"/>
      <c r="G87" s="240"/>
      <c r="H87" s="240"/>
    </row>
    <row r="88" spans="1:8" ht="12" customHeight="1">
      <c r="A88" s="220" t="s">
        <v>15</v>
      </c>
      <c r="B88" s="240"/>
      <c r="C88" s="240"/>
      <c r="D88" s="240"/>
      <c r="E88" s="240"/>
      <c r="F88" s="240"/>
      <c r="G88" s="240"/>
      <c r="H88" s="240"/>
    </row>
    <row r="89" spans="1:8" ht="12" customHeight="1">
      <c r="A89" s="220" t="s">
        <v>14</v>
      </c>
      <c r="B89" s="240"/>
      <c r="C89" s="240"/>
      <c r="D89" s="240"/>
      <c r="E89" s="240"/>
      <c r="F89" s="240"/>
      <c r="G89" s="240"/>
      <c r="H89" s="240"/>
    </row>
    <row r="90" ht="12" customHeight="1">
      <c r="A90" s="223"/>
    </row>
    <row r="91" ht="30" customHeight="1"/>
    <row r="92" spans="1:8" ht="14.25" customHeight="1">
      <c r="A92" s="822" t="s">
        <v>9</v>
      </c>
      <c r="B92" s="829"/>
      <c r="C92" s="829"/>
      <c r="D92" s="829"/>
      <c r="E92" s="829"/>
      <c r="F92" s="829"/>
      <c r="G92" s="829"/>
      <c r="H92" s="830"/>
    </row>
    <row r="93" ht="21.75" customHeight="1">
      <c r="A93" s="224"/>
    </row>
    <row r="94" ht="12" customHeight="1">
      <c r="A94" s="222" t="s">
        <v>303</v>
      </c>
    </row>
    <row r="95" ht="12" customHeight="1">
      <c r="A95" s="225"/>
    </row>
    <row r="96" ht="12" customHeight="1">
      <c r="A96" s="226" t="s">
        <v>291</v>
      </c>
    </row>
    <row r="97" ht="12" customHeight="1">
      <c r="A97" s="224" t="s">
        <v>115</v>
      </c>
    </row>
    <row r="98" ht="6" customHeight="1">
      <c r="A98" s="224"/>
    </row>
    <row r="99" ht="12" customHeight="1">
      <c r="A99" s="226" t="s">
        <v>304</v>
      </c>
    </row>
    <row r="100" ht="12" customHeight="1">
      <c r="A100" s="224" t="s">
        <v>113</v>
      </c>
    </row>
    <row r="101" ht="12" customHeight="1">
      <c r="A101" s="224" t="s">
        <v>114</v>
      </c>
    </row>
    <row r="102" ht="12" customHeight="1">
      <c r="A102" s="224" t="s">
        <v>81</v>
      </c>
    </row>
    <row r="103" ht="12" customHeight="1">
      <c r="A103" s="224" t="s">
        <v>82</v>
      </c>
    </row>
    <row r="104" ht="6" customHeight="1">
      <c r="A104" s="224"/>
    </row>
    <row r="105" ht="12" customHeight="1">
      <c r="A105" s="226" t="s">
        <v>292</v>
      </c>
    </row>
    <row r="106" ht="12" customHeight="1">
      <c r="A106" s="224" t="s">
        <v>83</v>
      </c>
    </row>
    <row r="107" ht="12" customHeight="1">
      <c r="A107" s="224" t="s">
        <v>84</v>
      </c>
    </row>
    <row r="108" ht="12" customHeight="1">
      <c r="A108" s="224" t="s">
        <v>85</v>
      </c>
    </row>
    <row r="109" ht="12" customHeight="1">
      <c r="A109" s="224" t="s">
        <v>86</v>
      </c>
    </row>
    <row r="110" ht="24.75" customHeight="1">
      <c r="A110" s="224"/>
    </row>
    <row r="111" ht="12" customHeight="1">
      <c r="A111" s="222" t="s">
        <v>305</v>
      </c>
    </row>
    <row r="112" ht="12" customHeight="1">
      <c r="A112" s="222"/>
    </row>
    <row r="113" ht="12" customHeight="1">
      <c r="A113" s="224" t="s">
        <v>116</v>
      </c>
    </row>
    <row r="114" ht="12" customHeight="1">
      <c r="A114" s="224" t="s">
        <v>117</v>
      </c>
    </row>
    <row r="115" ht="28.5" customHeight="1">
      <c r="A115" s="224"/>
    </row>
    <row r="116" ht="12" customHeight="1">
      <c r="A116" s="222" t="s">
        <v>306</v>
      </c>
    </row>
    <row r="117" ht="12" customHeight="1">
      <c r="A117" s="222"/>
    </row>
    <row r="118" ht="12" customHeight="1">
      <c r="A118" s="224" t="s">
        <v>307</v>
      </c>
    </row>
    <row r="119" ht="12" customHeight="1">
      <c r="A119" s="224"/>
    </row>
    <row r="120" ht="12" customHeight="1">
      <c r="A120" s="224"/>
    </row>
    <row r="121" ht="12" customHeight="1">
      <c r="A121" s="224"/>
    </row>
    <row r="122" spans="1:8" ht="14.25" customHeight="1">
      <c r="A122" s="822" t="s">
        <v>494</v>
      </c>
      <c r="B122" s="829"/>
      <c r="C122" s="829"/>
      <c r="D122" s="829"/>
      <c r="E122" s="829"/>
      <c r="F122" s="829"/>
      <c r="G122" s="829"/>
      <c r="H122" s="830"/>
    </row>
    <row r="123" ht="16.5" customHeight="1">
      <c r="A123" s="227"/>
    </row>
    <row r="124" ht="12" customHeight="1">
      <c r="A124" s="221" t="s">
        <v>308</v>
      </c>
    </row>
    <row r="125" ht="12" customHeight="1">
      <c r="A125" s="83" t="s">
        <v>309</v>
      </c>
    </row>
    <row r="126" ht="6" customHeight="1">
      <c r="A126" s="132"/>
    </row>
    <row r="127" ht="12" customHeight="1">
      <c r="A127" s="221" t="s">
        <v>278</v>
      </c>
    </row>
    <row r="128" ht="12" customHeight="1">
      <c r="A128" s="83" t="s">
        <v>326</v>
      </c>
    </row>
    <row r="129" ht="12" customHeight="1">
      <c r="A129" s="83" t="s">
        <v>324</v>
      </c>
    </row>
    <row r="130" ht="6" customHeight="1">
      <c r="A130" s="132"/>
    </row>
    <row r="131" ht="12" customHeight="1">
      <c r="A131" s="221" t="s">
        <v>132</v>
      </c>
    </row>
    <row r="132" ht="12" customHeight="1">
      <c r="A132" s="83" t="s">
        <v>133</v>
      </c>
    </row>
    <row r="133" ht="12" customHeight="1">
      <c r="A133" s="83" t="s">
        <v>134</v>
      </c>
    </row>
    <row r="134" ht="12" customHeight="1">
      <c r="A134" s="83" t="s">
        <v>135</v>
      </c>
    </row>
    <row r="135" ht="6" customHeight="1">
      <c r="A135" s="132"/>
    </row>
    <row r="136" ht="12" customHeight="1">
      <c r="A136" s="221" t="s">
        <v>279</v>
      </c>
    </row>
    <row r="137" ht="12" customHeight="1">
      <c r="A137" s="83" t="s">
        <v>136</v>
      </c>
    </row>
    <row r="138" ht="12" customHeight="1">
      <c r="A138" s="83" t="s">
        <v>137</v>
      </c>
    </row>
    <row r="139" ht="29.25" customHeight="1">
      <c r="A139" s="132"/>
    </row>
    <row r="140" ht="12" customHeight="1">
      <c r="A140" s="214" t="s">
        <v>241</v>
      </c>
    </row>
    <row r="141" ht="12" customHeight="1">
      <c r="A141" s="214"/>
    </row>
    <row r="142" ht="12" customHeight="1">
      <c r="A142" s="221" t="s">
        <v>138</v>
      </c>
    </row>
    <row r="143" ht="12" customHeight="1">
      <c r="A143" s="83" t="s">
        <v>139</v>
      </c>
    </row>
    <row r="144" ht="12" customHeight="1">
      <c r="A144" s="83" t="s">
        <v>140</v>
      </c>
    </row>
    <row r="145" ht="17.25" customHeight="1">
      <c r="A145" s="228" t="s">
        <v>141</v>
      </c>
    </row>
    <row r="146" ht="12" customHeight="1">
      <c r="A146" s="228" t="s">
        <v>142</v>
      </c>
    </row>
    <row r="147" ht="16.5" customHeight="1">
      <c r="A147" s="228" t="s">
        <v>143</v>
      </c>
    </row>
    <row r="148" ht="12" customHeight="1">
      <c r="A148" s="228" t="s">
        <v>144</v>
      </c>
    </row>
    <row r="149" ht="17.25" customHeight="1">
      <c r="A149" s="228" t="s">
        <v>119</v>
      </c>
    </row>
    <row r="150" ht="12" customHeight="1">
      <c r="A150" s="228" t="s">
        <v>118</v>
      </c>
    </row>
    <row r="151" ht="6" customHeight="1">
      <c r="A151" s="224"/>
    </row>
    <row r="152" ht="12" customHeight="1">
      <c r="A152" s="221" t="s">
        <v>505</v>
      </c>
    </row>
    <row r="153" ht="12" customHeight="1">
      <c r="A153" s="83" t="s">
        <v>506</v>
      </c>
    </row>
    <row r="154" ht="12" customHeight="1">
      <c r="A154" s="83" t="s">
        <v>507</v>
      </c>
    </row>
    <row r="155" ht="12" customHeight="1">
      <c r="A155" s="83" t="s">
        <v>508</v>
      </c>
    </row>
    <row r="156" ht="12" customHeight="1">
      <c r="A156" s="83" t="s">
        <v>509</v>
      </c>
    </row>
    <row r="157" ht="12" customHeight="1">
      <c r="A157" s="83" t="s">
        <v>80</v>
      </c>
    </row>
    <row r="158" ht="12" customHeight="1">
      <c r="A158" s="83" t="s">
        <v>79</v>
      </c>
    </row>
    <row r="159" ht="12" customHeight="1">
      <c r="A159" s="83" t="s">
        <v>120</v>
      </c>
    </row>
    <row r="160" ht="6" customHeight="1">
      <c r="A160" s="83"/>
    </row>
    <row r="161" ht="12" customHeight="1">
      <c r="A161" s="221" t="s">
        <v>145</v>
      </c>
    </row>
    <row r="162" ht="12" customHeight="1">
      <c r="A162" s="83" t="s">
        <v>77</v>
      </c>
    </row>
    <row r="163" ht="12" customHeight="1">
      <c r="A163" s="83" t="s">
        <v>78</v>
      </c>
    </row>
    <row r="164" ht="11.25" customHeight="1">
      <c r="A164" s="83"/>
    </row>
    <row r="165" ht="12" customHeight="1">
      <c r="A165" s="221" t="s">
        <v>280</v>
      </c>
    </row>
    <row r="166" ht="12" customHeight="1">
      <c r="A166" s="83" t="s">
        <v>146</v>
      </c>
    </row>
    <row r="167" ht="27" customHeight="1">
      <c r="A167" s="83"/>
    </row>
    <row r="168" ht="12" customHeight="1">
      <c r="A168" s="214" t="s">
        <v>147</v>
      </c>
    </row>
    <row r="169" ht="10.5" customHeight="1">
      <c r="A169" s="214"/>
    </row>
    <row r="170" ht="12" customHeight="1">
      <c r="A170" s="83" t="s">
        <v>73</v>
      </c>
    </row>
    <row r="171" ht="12" customHeight="1">
      <c r="A171" s="83" t="s">
        <v>20</v>
      </c>
    </row>
    <row r="172" ht="12" customHeight="1">
      <c r="A172" s="83" t="s">
        <v>74</v>
      </c>
    </row>
    <row r="173" ht="12" customHeight="1">
      <c r="A173" s="83" t="s">
        <v>75</v>
      </c>
    </row>
    <row r="174" ht="12" customHeight="1">
      <c r="A174" s="83" t="s">
        <v>76</v>
      </c>
    </row>
    <row r="175" ht="12" customHeight="1">
      <c r="A175" s="83"/>
    </row>
    <row r="176" ht="12" customHeight="1">
      <c r="A176" s="83"/>
    </row>
    <row r="177" ht="12" customHeight="1">
      <c r="A177" s="214" t="s">
        <v>510</v>
      </c>
    </row>
    <row r="178" ht="12" customHeight="1">
      <c r="A178" s="214"/>
    </row>
    <row r="179" ht="12" customHeight="1">
      <c r="A179" s="83" t="s">
        <v>71</v>
      </c>
    </row>
    <row r="180" ht="12" customHeight="1">
      <c r="A180" s="83" t="s">
        <v>72</v>
      </c>
    </row>
    <row r="181" ht="12" customHeight="1">
      <c r="A181" s="83" t="s">
        <v>1</v>
      </c>
    </row>
    <row r="182" ht="12" customHeight="1">
      <c r="A182" s="83" t="s">
        <v>0</v>
      </c>
    </row>
    <row r="183" ht="23.25" customHeight="1">
      <c r="A183" s="83"/>
    </row>
    <row r="184" spans="1:8" ht="12" customHeight="1">
      <c r="A184" s="249" t="s">
        <v>389</v>
      </c>
      <c r="B184" s="240"/>
      <c r="C184" s="240"/>
      <c r="D184" s="240"/>
      <c r="E184" s="240"/>
      <c r="F184" s="240"/>
      <c r="G184" s="240"/>
      <c r="H184" s="240"/>
    </row>
    <row r="185" spans="1:8" ht="6" customHeight="1">
      <c r="A185" s="229"/>
      <c r="B185" s="240"/>
      <c r="C185" s="240"/>
      <c r="D185" s="240"/>
      <c r="E185" s="240"/>
      <c r="F185" s="240"/>
      <c r="G185" s="240"/>
      <c r="H185" s="240"/>
    </row>
    <row r="186" spans="1:8" ht="12" customHeight="1">
      <c r="A186" s="220" t="s">
        <v>65</v>
      </c>
      <c r="B186" s="240"/>
      <c r="C186" s="240"/>
      <c r="D186" s="240"/>
      <c r="E186" s="240"/>
      <c r="F186" s="240"/>
      <c r="G186" s="240"/>
      <c r="H186" s="240"/>
    </row>
    <row r="187" spans="1:8" ht="12" customHeight="1">
      <c r="A187" s="220" t="s">
        <v>66</v>
      </c>
      <c r="B187" s="240"/>
      <c r="C187" s="240"/>
      <c r="D187" s="240"/>
      <c r="E187" s="240"/>
      <c r="F187" s="240"/>
      <c r="G187" s="240"/>
      <c r="H187" s="240"/>
    </row>
    <row r="188" spans="1:8" ht="12" customHeight="1">
      <c r="A188" s="220" t="s">
        <v>67</v>
      </c>
      <c r="B188" s="240"/>
      <c r="C188" s="240"/>
      <c r="D188" s="240"/>
      <c r="E188" s="240"/>
      <c r="F188" s="240"/>
      <c r="G188" s="240"/>
      <c r="H188" s="240"/>
    </row>
    <row r="189" spans="1:8" ht="12" customHeight="1">
      <c r="A189" s="220" t="s">
        <v>68</v>
      </c>
      <c r="B189" s="240"/>
      <c r="C189" s="240"/>
      <c r="D189" s="240"/>
      <c r="E189" s="240"/>
      <c r="F189" s="240"/>
      <c r="G189" s="240"/>
      <c r="H189" s="240"/>
    </row>
    <row r="190" spans="1:8" ht="12" customHeight="1">
      <c r="A190" s="220" t="s">
        <v>69</v>
      </c>
      <c r="B190" s="240"/>
      <c r="C190" s="240"/>
      <c r="D190" s="240"/>
      <c r="E190" s="240"/>
      <c r="F190" s="240"/>
      <c r="G190" s="240"/>
      <c r="H190" s="240"/>
    </row>
    <row r="191" spans="1:8" ht="12" customHeight="1">
      <c r="A191" s="220" t="s">
        <v>70</v>
      </c>
      <c r="B191" s="240"/>
      <c r="C191" s="240"/>
      <c r="D191" s="240"/>
      <c r="E191" s="240"/>
      <c r="F191" s="240"/>
      <c r="G191" s="240"/>
      <c r="H191" s="240"/>
    </row>
    <row r="192" spans="1:8" ht="6" customHeight="1">
      <c r="A192" s="220"/>
      <c r="B192" s="240"/>
      <c r="C192" s="240"/>
      <c r="D192" s="240"/>
      <c r="E192" s="240"/>
      <c r="F192" s="240"/>
      <c r="G192" s="240"/>
      <c r="H192" s="240"/>
    </row>
    <row r="193" spans="1:8" ht="12" customHeight="1">
      <c r="A193" s="220" t="s">
        <v>59</v>
      </c>
      <c r="B193" s="240"/>
      <c r="C193" s="240"/>
      <c r="D193" s="240"/>
      <c r="E193" s="240"/>
      <c r="F193" s="240"/>
      <c r="G193" s="240"/>
      <c r="H193" s="240"/>
    </row>
    <row r="194" spans="1:8" ht="12" customHeight="1">
      <c r="A194" s="220" t="s">
        <v>60</v>
      </c>
      <c r="B194" s="240"/>
      <c r="C194" s="240"/>
      <c r="D194" s="240"/>
      <c r="E194" s="240"/>
      <c r="F194" s="240"/>
      <c r="G194" s="240"/>
      <c r="H194" s="240"/>
    </row>
    <row r="195" spans="1:8" ht="12" customHeight="1">
      <c r="A195" s="220" t="s">
        <v>62</v>
      </c>
      <c r="B195" s="240"/>
      <c r="C195" s="240"/>
      <c r="D195" s="240"/>
      <c r="E195" s="240"/>
      <c r="F195" s="240"/>
      <c r="G195" s="240"/>
      <c r="H195" s="240"/>
    </row>
    <row r="196" spans="1:8" ht="12" customHeight="1">
      <c r="A196" s="220" t="s">
        <v>61</v>
      </c>
      <c r="B196" s="240"/>
      <c r="C196" s="240"/>
      <c r="D196" s="240"/>
      <c r="E196" s="240"/>
      <c r="F196" s="240"/>
      <c r="G196" s="240"/>
      <c r="H196" s="240"/>
    </row>
    <row r="197" spans="1:8" ht="12" customHeight="1">
      <c r="A197" s="220" t="s">
        <v>121</v>
      </c>
      <c r="B197" s="240"/>
      <c r="C197" s="240"/>
      <c r="D197" s="240"/>
      <c r="E197" s="240"/>
      <c r="F197" s="240"/>
      <c r="G197" s="240"/>
      <c r="H197" s="240"/>
    </row>
    <row r="198" spans="1:8" ht="12" customHeight="1">
      <c r="A198" s="220" t="s">
        <v>63</v>
      </c>
      <c r="B198" s="240"/>
      <c r="C198" s="240"/>
      <c r="D198" s="240"/>
      <c r="E198" s="240"/>
      <c r="F198" s="240"/>
      <c r="G198" s="240"/>
      <c r="H198" s="240"/>
    </row>
    <row r="199" spans="1:8" ht="12" customHeight="1">
      <c r="A199" s="220" t="s">
        <v>64</v>
      </c>
      <c r="B199" s="240"/>
      <c r="C199" s="240"/>
      <c r="D199" s="240"/>
      <c r="E199" s="240"/>
      <c r="F199" s="240"/>
      <c r="G199" s="240"/>
      <c r="H199" s="240"/>
    </row>
    <row r="200" ht="14.25" customHeight="1">
      <c r="A200" s="83"/>
    </row>
    <row r="201" ht="14.25" customHeight="1">
      <c r="A201" s="83"/>
    </row>
    <row r="202" ht="13.5" customHeight="1">
      <c r="A202" s="83"/>
    </row>
    <row r="203" spans="1:8" ht="14.25" customHeight="1">
      <c r="A203" s="822" t="s">
        <v>495</v>
      </c>
      <c r="B203" s="829"/>
      <c r="C203" s="829"/>
      <c r="D203" s="829"/>
      <c r="E203" s="829"/>
      <c r="F203" s="829"/>
      <c r="G203" s="829"/>
      <c r="H203" s="830"/>
    </row>
    <row r="204" ht="13.5" customHeight="1">
      <c r="A204" s="203"/>
    </row>
    <row r="205" spans="1:4" ht="12" customHeight="1">
      <c r="A205" s="211" t="s">
        <v>148</v>
      </c>
      <c r="D205" s="24"/>
    </row>
    <row r="206" spans="1:4" ht="12" customHeight="1">
      <c r="A206" s="211" t="s">
        <v>526</v>
      </c>
      <c r="D206" s="24"/>
    </row>
    <row r="207" spans="1:4" ht="12" customHeight="1">
      <c r="A207" s="211" t="s">
        <v>527</v>
      </c>
      <c r="D207" s="24"/>
    </row>
    <row r="208" spans="1:4" ht="12" customHeight="1">
      <c r="A208" s="211" t="s">
        <v>528</v>
      </c>
      <c r="D208" s="24"/>
    </row>
    <row r="209" spans="1:4" ht="12" customHeight="1">
      <c r="A209" s="211" t="s">
        <v>529</v>
      </c>
      <c r="D209" s="24"/>
    </row>
    <row r="210" spans="1:4" ht="12" customHeight="1">
      <c r="A210" s="211" t="s">
        <v>530</v>
      </c>
      <c r="D210" s="24"/>
    </row>
    <row r="211" spans="1:4" ht="12" customHeight="1">
      <c r="A211" s="211" t="s">
        <v>531</v>
      </c>
      <c r="D211" s="24"/>
    </row>
    <row r="212" spans="1:4" ht="12" customHeight="1">
      <c r="A212" s="211"/>
      <c r="D212" s="24"/>
    </row>
    <row r="213" spans="1:4" ht="12" customHeight="1">
      <c r="A213" s="211" t="s">
        <v>122</v>
      </c>
      <c r="D213" s="24"/>
    </row>
    <row r="214" spans="1:4" ht="12" customHeight="1">
      <c r="A214" s="211" t="s">
        <v>57</v>
      </c>
      <c r="D214" s="24"/>
    </row>
    <row r="215" spans="1:4" ht="12" customHeight="1">
      <c r="A215" s="211" t="s">
        <v>58</v>
      </c>
      <c r="D215" s="24"/>
    </row>
    <row r="216" spans="1:4" ht="21.75" customHeight="1">
      <c r="A216" s="211"/>
      <c r="D216" s="24"/>
    </row>
    <row r="217" ht="12" customHeight="1">
      <c r="A217" s="222" t="s">
        <v>487</v>
      </c>
    </row>
    <row r="218" ht="12" customHeight="1">
      <c r="A218" s="222"/>
    </row>
    <row r="219" ht="12" customHeight="1">
      <c r="A219" s="83" t="s">
        <v>512</v>
      </c>
    </row>
    <row r="220" ht="12" customHeight="1">
      <c r="A220" s="83" t="s">
        <v>2</v>
      </c>
    </row>
    <row r="221" ht="12" customHeight="1">
      <c r="A221" s="83" t="s">
        <v>3</v>
      </c>
    </row>
    <row r="222" ht="12" customHeight="1">
      <c r="A222" s="83" t="s">
        <v>513</v>
      </c>
    </row>
    <row r="223" ht="12" customHeight="1">
      <c r="A223" s="83"/>
    </row>
    <row r="224" spans="1:8" ht="12" customHeight="1">
      <c r="A224" s="249" t="s">
        <v>514</v>
      </c>
      <c r="B224" s="240"/>
      <c r="C224" s="240"/>
      <c r="D224" s="240"/>
      <c r="E224" s="240"/>
      <c r="F224" s="240"/>
      <c r="G224" s="240"/>
      <c r="H224" s="240"/>
    </row>
    <row r="225" spans="1:8" ht="12" customHeight="1">
      <c r="A225" s="220" t="s">
        <v>515</v>
      </c>
      <c r="B225" s="240"/>
      <c r="C225" s="240"/>
      <c r="D225" s="240"/>
      <c r="E225" s="240"/>
      <c r="F225" s="240"/>
      <c r="G225" s="240"/>
      <c r="H225" s="240"/>
    </row>
    <row r="226" spans="1:8" ht="12" customHeight="1">
      <c r="A226" s="220" t="s">
        <v>4</v>
      </c>
      <c r="B226" s="240"/>
      <c r="C226" s="240"/>
      <c r="D226" s="240"/>
      <c r="E226" s="240"/>
      <c r="F226" s="240"/>
      <c r="G226" s="240"/>
      <c r="H226" s="240"/>
    </row>
    <row r="227" spans="1:8" ht="12" customHeight="1">
      <c r="A227" s="220" t="s">
        <v>5</v>
      </c>
      <c r="B227" s="240"/>
      <c r="C227" s="240"/>
      <c r="D227" s="240"/>
      <c r="E227" s="240"/>
      <c r="F227" s="240"/>
      <c r="G227" s="240"/>
      <c r="H227" s="240"/>
    </row>
    <row r="228" ht="21.75" customHeight="1">
      <c r="A228" s="83"/>
    </row>
    <row r="229" ht="12.75" hidden="1">
      <c r="A229" s="83"/>
    </row>
    <row r="230" ht="12.75">
      <c r="A230" s="222" t="s">
        <v>525</v>
      </c>
    </row>
    <row r="231" ht="11.25" customHeight="1">
      <c r="A231" s="222"/>
    </row>
    <row r="232" ht="12" customHeight="1">
      <c r="A232" s="211" t="s">
        <v>532</v>
      </c>
    </row>
    <row r="233" ht="12" customHeight="1">
      <c r="A233" s="211" t="s">
        <v>533</v>
      </c>
    </row>
    <row r="234" ht="12" customHeight="1">
      <c r="A234" s="211" t="s">
        <v>534</v>
      </c>
    </row>
    <row r="235" ht="12" customHeight="1">
      <c r="A235" s="211"/>
    </row>
    <row r="236" spans="1:8" ht="12" customHeight="1">
      <c r="A236" s="606" t="s">
        <v>535</v>
      </c>
      <c r="B236" s="240"/>
      <c r="C236" s="240"/>
      <c r="D236" s="240"/>
      <c r="E236" s="240"/>
      <c r="F236" s="240"/>
      <c r="G236" s="240"/>
      <c r="H236" s="240"/>
    </row>
    <row r="237" spans="1:8" ht="12" customHeight="1">
      <c r="A237" s="607" t="s">
        <v>6</v>
      </c>
      <c r="B237" s="240"/>
      <c r="C237" s="240"/>
      <c r="D237" s="240"/>
      <c r="E237" s="240"/>
      <c r="F237" s="240"/>
      <c r="G237" s="240"/>
      <c r="H237" s="240"/>
    </row>
    <row r="238" spans="1:8" ht="12" customHeight="1">
      <c r="A238" s="607" t="s">
        <v>7</v>
      </c>
      <c r="B238" s="240"/>
      <c r="C238" s="240"/>
      <c r="D238" s="240"/>
      <c r="E238" s="240"/>
      <c r="F238" s="240"/>
      <c r="G238" s="240"/>
      <c r="H238" s="240"/>
    </row>
    <row r="239" spans="1:8" ht="12" customHeight="1">
      <c r="A239" s="607" t="s">
        <v>8</v>
      </c>
      <c r="B239" s="240"/>
      <c r="C239" s="240"/>
      <c r="D239" s="240"/>
      <c r="E239" s="240"/>
      <c r="F239" s="240"/>
      <c r="G239" s="240"/>
      <c r="H239" s="240"/>
    </row>
    <row r="240" ht="21" customHeight="1">
      <c r="A240" s="211"/>
    </row>
    <row r="241" ht="0" customHeight="1" hidden="1">
      <c r="A241" s="211"/>
    </row>
    <row r="242" ht="12.75" hidden="1"/>
    <row r="243" ht="12.75">
      <c r="A243" s="222" t="s">
        <v>536</v>
      </c>
    </row>
    <row r="244" ht="12.75">
      <c r="A244" s="222"/>
    </row>
    <row r="245" ht="12" customHeight="1">
      <c r="A245" s="211" t="s">
        <v>126</v>
      </c>
    </row>
    <row r="246" ht="12" customHeight="1">
      <c r="A246" s="211" t="s">
        <v>127</v>
      </c>
    </row>
    <row r="247" ht="8.25" customHeight="1">
      <c r="A247" s="211"/>
    </row>
    <row r="248" ht="12.75">
      <c r="A248" s="226" t="s">
        <v>281</v>
      </c>
    </row>
    <row r="249" ht="13.5" customHeight="1">
      <c r="A249" s="211" t="s">
        <v>123</v>
      </c>
    </row>
    <row r="250" ht="6" customHeight="1">
      <c r="A250" s="56"/>
    </row>
    <row r="251" ht="12.75">
      <c r="A251" s="226" t="s">
        <v>282</v>
      </c>
    </row>
    <row r="252" ht="12.75" customHeight="1">
      <c r="A252" s="211" t="s">
        <v>54</v>
      </c>
    </row>
    <row r="253" s="131" customFormat="1" ht="12.75">
      <c r="A253" s="211" t="s">
        <v>55</v>
      </c>
    </row>
    <row r="254" ht="12.75">
      <c r="A254" s="211" t="s">
        <v>56</v>
      </c>
    </row>
    <row r="255" ht="0" customHeight="1" hidden="1">
      <c r="A255" s="211"/>
    </row>
    <row r="256" ht="6.75" customHeight="1"/>
    <row r="257" ht="12.75">
      <c r="A257" s="226" t="s">
        <v>283</v>
      </c>
    </row>
    <row r="258" ht="12.75" customHeight="1">
      <c r="A258" s="211" t="s">
        <v>284</v>
      </c>
    </row>
    <row r="259" ht="6.75" customHeight="1"/>
    <row r="260" ht="12.75">
      <c r="A260" s="226" t="s">
        <v>285</v>
      </c>
    </row>
    <row r="261" spans="1:3" ht="12.75">
      <c r="A261" s="211" t="s">
        <v>432</v>
      </c>
      <c r="C261" s="24"/>
    </row>
    <row r="262" spans="1:3" s="131" customFormat="1" ht="12.75">
      <c r="A262" s="211" t="s">
        <v>433</v>
      </c>
      <c r="C262" s="83"/>
    </row>
    <row r="263" spans="1:3" s="131" customFormat="1" ht="12.75">
      <c r="A263" s="211" t="s">
        <v>434</v>
      </c>
      <c r="C263" s="83"/>
    </row>
    <row r="264" spans="1:3" s="131" customFormat="1" ht="12.75">
      <c r="A264" s="211" t="s">
        <v>435</v>
      </c>
      <c r="C264" s="83"/>
    </row>
    <row r="265" s="131" customFormat="1" ht="6" customHeight="1">
      <c r="A265" s="215"/>
    </row>
    <row r="266" ht="12.75">
      <c r="A266" s="226" t="s">
        <v>286</v>
      </c>
    </row>
    <row r="267" ht="12.75" customHeight="1">
      <c r="A267" s="216" t="s">
        <v>48</v>
      </c>
    </row>
    <row r="268" ht="12" customHeight="1">
      <c r="A268" s="248" t="s">
        <v>49</v>
      </c>
    </row>
    <row r="269" ht="12.75" customHeight="1">
      <c r="A269" s="216" t="s">
        <v>50</v>
      </c>
    </row>
    <row r="270" s="131" customFormat="1" ht="12.75">
      <c r="A270" s="216" t="s">
        <v>51</v>
      </c>
    </row>
    <row r="271" ht="12.75">
      <c r="A271" s="216" t="s">
        <v>52</v>
      </c>
    </row>
    <row r="272" ht="12.75">
      <c r="A272" s="216" t="s">
        <v>53</v>
      </c>
    </row>
    <row r="273" ht="6.75" customHeight="1"/>
    <row r="274" ht="12.75">
      <c r="A274" s="226" t="s">
        <v>166</v>
      </c>
    </row>
    <row r="275" ht="12.75" customHeight="1">
      <c r="A275" s="211" t="s">
        <v>45</v>
      </c>
    </row>
    <row r="276" ht="12.75" customHeight="1">
      <c r="A276" s="211" t="s">
        <v>46</v>
      </c>
    </row>
    <row r="277" ht="13.5" customHeight="1">
      <c r="A277" s="211" t="s">
        <v>47</v>
      </c>
    </row>
    <row r="278" spans="1:2" ht="6" customHeight="1">
      <c r="A278" s="211"/>
      <c r="B278" s="76"/>
    </row>
    <row r="279" ht="0" customHeight="1" hidden="1"/>
    <row r="280" ht="12.75">
      <c r="A280" s="226" t="s">
        <v>287</v>
      </c>
    </row>
    <row r="281" ht="12.75">
      <c r="A281" s="211" t="s">
        <v>125</v>
      </c>
    </row>
    <row r="282" ht="12.75">
      <c r="A282" s="211" t="s">
        <v>124</v>
      </c>
    </row>
    <row r="283" ht="7.5" customHeight="1"/>
    <row r="284" ht="12" customHeight="1">
      <c r="A284" s="226" t="s">
        <v>276</v>
      </c>
    </row>
    <row r="285" ht="12.75">
      <c r="A285" s="211" t="s">
        <v>288</v>
      </c>
    </row>
    <row r="286" ht="19.5" customHeight="1">
      <c r="A286" s="211"/>
    </row>
    <row r="287" spans="1:8" ht="17.25" customHeight="1">
      <c r="A287" s="239" t="s">
        <v>430</v>
      </c>
      <c r="B287" s="240"/>
      <c r="C287" s="240"/>
      <c r="D287" s="240"/>
      <c r="E287" s="240"/>
      <c r="F287" s="240"/>
      <c r="G287" s="240"/>
      <c r="H287" s="240"/>
    </row>
    <row r="288" spans="1:8" ht="12.75">
      <c r="A288" s="237" t="s">
        <v>41</v>
      </c>
      <c r="B288" s="240"/>
      <c r="C288" s="240"/>
      <c r="D288" s="240"/>
      <c r="E288" s="240"/>
      <c r="F288" s="240"/>
      <c r="G288" s="240"/>
      <c r="H288" s="240"/>
    </row>
    <row r="289" spans="1:8" ht="12.75">
      <c r="A289" s="237" t="s">
        <v>42</v>
      </c>
      <c r="B289" s="240"/>
      <c r="C289" s="240"/>
      <c r="D289" s="240"/>
      <c r="E289" s="240"/>
      <c r="F289" s="240"/>
      <c r="G289" s="240"/>
      <c r="H289" s="240"/>
    </row>
    <row r="290" spans="1:8" ht="12.75">
      <c r="A290" s="237" t="s">
        <v>43</v>
      </c>
      <c r="B290" s="240"/>
      <c r="C290" s="240"/>
      <c r="D290" s="240"/>
      <c r="E290" s="240"/>
      <c r="F290" s="240"/>
      <c r="G290" s="240"/>
      <c r="H290" s="240"/>
    </row>
    <row r="291" spans="1:8" ht="12.75">
      <c r="A291" s="237" t="s">
        <v>44</v>
      </c>
      <c r="B291" s="240"/>
      <c r="C291" s="240"/>
      <c r="D291" s="240"/>
      <c r="E291" s="240"/>
      <c r="F291" s="240"/>
      <c r="G291" s="240"/>
      <c r="H291" s="240"/>
    </row>
    <row r="292" spans="1:8" ht="12.75">
      <c r="A292" s="237" t="s">
        <v>385</v>
      </c>
      <c r="B292" s="240"/>
      <c r="C292" s="240"/>
      <c r="D292" s="240"/>
      <c r="E292" s="240"/>
      <c r="F292" s="240"/>
      <c r="G292" s="240"/>
      <c r="H292" s="240"/>
    </row>
    <row r="293" spans="1:8" ht="12.75">
      <c r="A293" s="237" t="s">
        <v>386</v>
      </c>
      <c r="B293" s="240"/>
      <c r="C293" s="240"/>
      <c r="D293" s="240"/>
      <c r="E293" s="240"/>
      <c r="F293" s="240"/>
      <c r="G293" s="240"/>
      <c r="H293" s="240"/>
    </row>
    <row r="294" spans="1:8" ht="12.75">
      <c r="A294" s="237" t="s">
        <v>387</v>
      </c>
      <c r="B294" s="240"/>
      <c r="C294" s="240"/>
      <c r="D294" s="240"/>
      <c r="E294" s="240"/>
      <c r="F294" s="240"/>
      <c r="G294" s="240"/>
      <c r="H294" s="240"/>
    </row>
    <row r="295" spans="1:8" ht="12.75">
      <c r="A295" s="237" t="s">
        <v>39</v>
      </c>
      <c r="B295" s="240"/>
      <c r="C295" s="240"/>
      <c r="D295" s="240"/>
      <c r="E295" s="240"/>
      <c r="F295" s="240"/>
      <c r="G295" s="240"/>
      <c r="H295" s="240"/>
    </row>
    <row r="296" spans="1:8" ht="12.75">
      <c r="A296" s="237" t="s">
        <v>40</v>
      </c>
      <c r="B296" s="240"/>
      <c r="C296" s="240"/>
      <c r="D296" s="240"/>
      <c r="E296" s="240"/>
      <c r="F296" s="240"/>
      <c r="G296" s="240"/>
      <c r="H296" s="240"/>
    </row>
    <row r="297" spans="1:8" ht="6.75" customHeight="1">
      <c r="A297" s="237"/>
      <c r="B297" s="240"/>
      <c r="C297" s="240"/>
      <c r="D297" s="240"/>
      <c r="E297" s="240"/>
      <c r="F297" s="240"/>
      <c r="G297" s="240"/>
      <c r="H297" s="240"/>
    </row>
    <row r="298" spans="1:8" ht="12.75">
      <c r="A298" s="237" t="s">
        <v>390</v>
      </c>
      <c r="B298" s="240"/>
      <c r="C298" s="240"/>
      <c r="D298" s="240"/>
      <c r="E298" s="240"/>
      <c r="F298" s="240"/>
      <c r="G298" s="240"/>
      <c r="H298" s="240"/>
    </row>
    <row r="299" spans="1:8" ht="12.75">
      <c r="A299" s="237" t="s">
        <v>391</v>
      </c>
      <c r="B299" s="240"/>
      <c r="C299" s="240"/>
      <c r="D299" s="240"/>
      <c r="E299" s="240"/>
      <c r="F299" s="240"/>
      <c r="G299" s="240"/>
      <c r="H299" s="240"/>
    </row>
    <row r="300" spans="1:8" ht="12.75">
      <c r="A300" s="237" t="s">
        <v>392</v>
      </c>
      <c r="B300" s="240"/>
      <c r="C300" s="240"/>
      <c r="D300" s="240"/>
      <c r="E300" s="240"/>
      <c r="F300" s="240"/>
      <c r="G300" s="240"/>
      <c r="H300" s="240"/>
    </row>
    <row r="301" spans="1:8" ht="12.75">
      <c r="A301" s="237" t="s">
        <v>393</v>
      </c>
      <c r="B301" s="240"/>
      <c r="C301" s="240"/>
      <c r="D301" s="240"/>
      <c r="E301" s="240"/>
      <c r="F301" s="240"/>
      <c r="G301" s="240"/>
      <c r="H301" s="240"/>
    </row>
    <row r="302" spans="1:8" ht="12.75">
      <c r="A302" s="237" t="s">
        <v>394</v>
      </c>
      <c r="B302" s="240"/>
      <c r="C302" s="240"/>
      <c r="D302" s="240"/>
      <c r="E302" s="240"/>
      <c r="F302" s="240"/>
      <c r="G302" s="240"/>
      <c r="H302" s="240"/>
    </row>
    <row r="303" spans="1:8" ht="12.75">
      <c r="A303" s="237" t="s">
        <v>37</v>
      </c>
      <c r="B303" s="240"/>
      <c r="C303" s="240"/>
      <c r="D303" s="240"/>
      <c r="E303" s="240"/>
      <c r="F303" s="240"/>
      <c r="G303" s="240"/>
      <c r="H303" s="240"/>
    </row>
    <row r="304" spans="1:8" ht="12.75">
      <c r="A304" s="237" t="s">
        <v>436</v>
      </c>
      <c r="B304" s="240"/>
      <c r="C304" s="240"/>
      <c r="D304" s="240"/>
      <c r="E304" s="240"/>
      <c r="F304" s="240"/>
      <c r="G304" s="240"/>
      <c r="H304" s="240"/>
    </row>
    <row r="305" spans="1:8" ht="12.75">
      <c r="A305" s="237" t="s">
        <v>437</v>
      </c>
      <c r="B305" s="240"/>
      <c r="C305" s="240"/>
      <c r="D305" s="240"/>
      <c r="E305" s="240"/>
      <c r="F305" s="240"/>
      <c r="G305" s="240"/>
      <c r="H305" s="240"/>
    </row>
    <row r="306" spans="1:8" ht="12.75">
      <c r="A306" s="237" t="s">
        <v>38</v>
      </c>
      <c r="B306" s="240"/>
      <c r="C306" s="240"/>
      <c r="D306" s="240"/>
      <c r="E306" s="240"/>
      <c r="F306" s="240"/>
      <c r="G306" s="240"/>
      <c r="H306" s="240"/>
    </row>
    <row r="307" spans="1:8" ht="12.75">
      <c r="A307" s="237"/>
      <c r="B307" s="240"/>
      <c r="C307" s="240"/>
      <c r="D307" s="240"/>
      <c r="E307" s="240"/>
      <c r="F307" s="240"/>
      <c r="G307" s="240"/>
      <c r="H307" s="240"/>
    </row>
    <row r="308" spans="1:8" ht="12.75">
      <c r="A308" s="239" t="s">
        <v>395</v>
      </c>
      <c r="B308" s="240"/>
      <c r="C308" s="240"/>
      <c r="D308" s="240"/>
      <c r="E308" s="240"/>
      <c r="F308" s="240"/>
      <c r="G308" s="240"/>
      <c r="H308" s="240"/>
    </row>
    <row r="309" spans="1:8" ht="12.75">
      <c r="A309" s="237" t="s">
        <v>396</v>
      </c>
      <c r="B309" s="240"/>
      <c r="C309" s="240"/>
      <c r="D309" s="240"/>
      <c r="E309" s="240"/>
      <c r="F309" s="240"/>
      <c r="G309" s="240"/>
      <c r="H309" s="240"/>
    </row>
    <row r="310" spans="1:8" ht="12.75">
      <c r="A310" s="237" t="s">
        <v>404</v>
      </c>
      <c r="B310" s="240"/>
      <c r="C310" s="240"/>
      <c r="D310" s="240"/>
      <c r="E310" s="240"/>
      <c r="F310" s="240"/>
      <c r="G310" s="240"/>
      <c r="H310" s="240"/>
    </row>
    <row r="311" spans="1:8" ht="4.5" customHeight="1">
      <c r="A311" s="237"/>
      <c r="B311" s="240"/>
      <c r="C311" s="240"/>
      <c r="D311" s="240"/>
      <c r="E311" s="240"/>
      <c r="F311" s="240"/>
      <c r="G311" s="240"/>
      <c r="H311" s="240"/>
    </row>
    <row r="312" spans="1:8" ht="48.75" customHeight="1">
      <c r="A312" s="243" t="s">
        <v>218</v>
      </c>
      <c r="B312" s="241" t="s">
        <v>397</v>
      </c>
      <c r="C312" s="241" t="s">
        <v>398</v>
      </c>
      <c r="D312" s="241" t="s">
        <v>399</v>
      </c>
      <c r="E312" s="241" t="s">
        <v>270</v>
      </c>
      <c r="F312" s="241" t="s">
        <v>400</v>
      </c>
      <c r="G312" s="241" t="s">
        <v>401</v>
      </c>
      <c r="H312" s="243" t="s">
        <v>219</v>
      </c>
    </row>
    <row r="313" spans="1:8" ht="12.75">
      <c r="A313" s="242" t="s">
        <v>402</v>
      </c>
      <c r="B313" s="244">
        <v>2000</v>
      </c>
      <c r="C313" s="245">
        <v>0</v>
      </c>
      <c r="D313" s="244">
        <v>38</v>
      </c>
      <c r="E313" s="244">
        <v>30</v>
      </c>
      <c r="F313" s="245">
        <v>0.7895</v>
      </c>
      <c r="G313" s="246">
        <v>120</v>
      </c>
      <c r="H313" s="244">
        <v>1839.84</v>
      </c>
    </row>
    <row r="314" spans="1:8" ht="12.75">
      <c r="A314" s="237"/>
      <c r="B314" s="240"/>
      <c r="C314" s="240"/>
      <c r="D314" s="240"/>
      <c r="E314" s="240"/>
      <c r="F314" s="240"/>
      <c r="G314" s="240"/>
      <c r="H314" s="240"/>
    </row>
    <row r="315" spans="1:8" ht="12.75">
      <c r="A315" s="239" t="s">
        <v>403</v>
      </c>
      <c r="B315" s="240"/>
      <c r="C315" s="240"/>
      <c r="D315" s="240"/>
      <c r="E315" s="240"/>
      <c r="F315" s="240"/>
      <c r="G315" s="240"/>
      <c r="H315" s="240"/>
    </row>
    <row r="316" spans="1:8" ht="12.75">
      <c r="A316" s="237" t="s">
        <v>34</v>
      </c>
      <c r="B316" s="240"/>
      <c r="C316" s="240"/>
      <c r="D316" s="240"/>
      <c r="E316" s="240"/>
      <c r="F316" s="240"/>
      <c r="G316" s="240"/>
      <c r="H316" s="240"/>
    </row>
    <row r="317" spans="1:8" ht="12.75">
      <c r="A317" s="237" t="s">
        <v>35</v>
      </c>
      <c r="B317" s="240"/>
      <c r="C317" s="240"/>
      <c r="D317" s="240"/>
      <c r="E317" s="240"/>
      <c r="F317" s="240"/>
      <c r="G317" s="240"/>
      <c r="H317" s="240"/>
    </row>
    <row r="318" spans="1:8" ht="12.75">
      <c r="A318" s="237" t="s">
        <v>36</v>
      </c>
      <c r="B318" s="240"/>
      <c r="C318" s="240"/>
      <c r="D318" s="240"/>
      <c r="E318" s="240"/>
      <c r="F318" s="240"/>
      <c r="G318" s="240"/>
      <c r="H318" s="240"/>
    </row>
    <row r="319" spans="1:8" ht="4.5" customHeight="1">
      <c r="A319" s="237"/>
      <c r="B319" s="240"/>
      <c r="C319" s="240"/>
      <c r="D319" s="240"/>
      <c r="E319" s="240"/>
      <c r="F319" s="240"/>
      <c r="G319" s="240"/>
      <c r="H319" s="240"/>
    </row>
    <row r="320" spans="1:8" ht="45">
      <c r="A320" s="243" t="s">
        <v>218</v>
      </c>
      <c r="B320" s="241" t="s">
        <v>397</v>
      </c>
      <c r="C320" s="241" t="s">
        <v>398</v>
      </c>
      <c r="D320" s="241" t="s">
        <v>399</v>
      </c>
      <c r="E320" s="241" t="s">
        <v>270</v>
      </c>
      <c r="F320" s="241" t="s">
        <v>400</v>
      </c>
      <c r="G320" s="241" t="s">
        <v>401</v>
      </c>
      <c r="H320" s="243" t="s">
        <v>219</v>
      </c>
    </row>
    <row r="321" spans="1:8" ht="12.75">
      <c r="A321" s="242" t="s">
        <v>402</v>
      </c>
      <c r="B321" s="244">
        <v>2000</v>
      </c>
      <c r="C321" s="245">
        <v>0</v>
      </c>
      <c r="D321" s="244">
        <v>38</v>
      </c>
      <c r="E321" s="244">
        <v>30</v>
      </c>
      <c r="F321" s="245">
        <v>0.7895</v>
      </c>
      <c r="G321" s="246">
        <v>20</v>
      </c>
      <c r="H321" s="244">
        <v>306.64</v>
      </c>
    </row>
    <row r="322" spans="1:8" ht="12" customHeight="1">
      <c r="A322" s="237"/>
      <c r="B322" s="240"/>
      <c r="C322" s="240"/>
      <c r="D322" s="240"/>
      <c r="E322" s="240"/>
      <c r="F322" s="240"/>
      <c r="G322" s="240"/>
      <c r="H322" s="240"/>
    </row>
    <row r="323" spans="1:8" ht="12.75">
      <c r="A323" s="237" t="s">
        <v>31</v>
      </c>
      <c r="B323" s="240"/>
      <c r="C323" s="240"/>
      <c r="D323" s="240"/>
      <c r="E323" s="240"/>
      <c r="F323" s="240"/>
      <c r="G323" s="240"/>
      <c r="H323" s="240"/>
    </row>
    <row r="324" spans="1:8" ht="12.75">
      <c r="A324" s="237" t="s">
        <v>32</v>
      </c>
      <c r="B324" s="240"/>
      <c r="C324" s="240"/>
      <c r="D324" s="240"/>
      <c r="E324" s="240"/>
      <c r="F324" s="240"/>
      <c r="G324" s="240"/>
      <c r="H324" s="240"/>
    </row>
    <row r="325" spans="1:8" ht="12.75">
      <c r="A325" s="237" t="s">
        <v>33</v>
      </c>
      <c r="B325" s="240"/>
      <c r="C325" s="240"/>
      <c r="D325" s="240"/>
      <c r="E325" s="240"/>
      <c r="F325" s="240"/>
      <c r="G325" s="240"/>
      <c r="H325" s="240"/>
    </row>
    <row r="326" spans="1:8" ht="12.75">
      <c r="A326" s="237"/>
      <c r="B326" s="240"/>
      <c r="C326" s="240"/>
      <c r="D326" s="240"/>
      <c r="E326" s="240"/>
      <c r="F326" s="240"/>
      <c r="G326" s="240"/>
      <c r="H326" s="240"/>
    </row>
    <row r="327" spans="1:8" ht="12.75">
      <c r="A327" s="239" t="s">
        <v>405</v>
      </c>
      <c r="B327" s="240"/>
      <c r="C327" s="240"/>
      <c r="D327" s="240"/>
      <c r="E327" s="240"/>
      <c r="F327" s="240"/>
      <c r="G327" s="240"/>
      <c r="H327" s="240"/>
    </row>
    <row r="328" spans="1:8" ht="12.75">
      <c r="A328" s="237" t="s">
        <v>438</v>
      </c>
      <c r="B328" s="240"/>
      <c r="C328" s="240"/>
      <c r="D328" s="240"/>
      <c r="E328" s="240"/>
      <c r="F328" s="240"/>
      <c r="G328" s="240"/>
      <c r="H328" s="240"/>
    </row>
    <row r="329" spans="1:8" ht="12.75">
      <c r="A329" s="237" t="s">
        <v>29</v>
      </c>
      <c r="B329" s="240"/>
      <c r="C329" s="240"/>
      <c r="D329" s="240"/>
      <c r="E329" s="240"/>
      <c r="F329" s="240"/>
      <c r="G329" s="240"/>
      <c r="H329" s="240"/>
    </row>
    <row r="330" spans="1:8" ht="12.75">
      <c r="A330" s="237" t="s">
        <v>30</v>
      </c>
      <c r="B330" s="240"/>
      <c r="C330" s="240"/>
      <c r="D330" s="240"/>
      <c r="E330" s="240"/>
      <c r="F330" s="240"/>
      <c r="G330" s="240"/>
      <c r="H330" s="240"/>
    </row>
    <row r="331" spans="1:8" ht="12.75">
      <c r="A331" s="237" t="s">
        <v>406</v>
      </c>
      <c r="B331" s="240"/>
      <c r="C331" s="240"/>
      <c r="D331" s="240"/>
      <c r="E331" s="240"/>
      <c r="F331" s="240"/>
      <c r="G331" s="240"/>
      <c r="H331" s="240"/>
    </row>
    <row r="332" spans="1:8" ht="12.75">
      <c r="A332" s="237" t="s">
        <v>407</v>
      </c>
      <c r="B332" s="240"/>
      <c r="C332" s="240"/>
      <c r="D332" s="240"/>
      <c r="E332" s="240"/>
      <c r="F332" s="240"/>
      <c r="G332" s="240"/>
      <c r="H332" s="240"/>
    </row>
    <row r="333" spans="1:8" ht="12.75">
      <c r="A333" s="237" t="s">
        <v>408</v>
      </c>
      <c r="B333" s="240"/>
      <c r="C333" s="240"/>
      <c r="D333" s="240"/>
      <c r="E333" s="240"/>
      <c r="F333" s="240"/>
      <c r="G333" s="240"/>
      <c r="H333" s="240"/>
    </row>
    <row r="334" spans="1:8" ht="12.75">
      <c r="A334" s="237"/>
      <c r="B334" s="240"/>
      <c r="C334" s="240"/>
      <c r="D334" s="240"/>
      <c r="E334" s="240"/>
      <c r="F334" s="240"/>
      <c r="G334" s="240"/>
      <c r="H334" s="240"/>
    </row>
    <row r="335" spans="1:8" ht="12.75">
      <c r="A335" s="239" t="s">
        <v>390</v>
      </c>
      <c r="B335" s="240"/>
      <c r="C335" s="240"/>
      <c r="D335" s="240"/>
      <c r="E335" s="240"/>
      <c r="F335" s="240"/>
      <c r="G335" s="240"/>
      <c r="H335" s="240"/>
    </row>
    <row r="336" spans="1:8" ht="12.75">
      <c r="A336" s="237" t="s">
        <v>439</v>
      </c>
      <c r="B336" s="240"/>
      <c r="C336" s="240"/>
      <c r="D336" s="240"/>
      <c r="E336" s="240"/>
      <c r="F336" s="240"/>
      <c r="G336" s="240"/>
      <c r="H336" s="240"/>
    </row>
    <row r="337" spans="1:8" ht="12.75">
      <c r="A337" s="237" t="s">
        <v>409</v>
      </c>
      <c r="B337" s="240"/>
      <c r="C337" s="240"/>
      <c r="D337" s="240"/>
      <c r="E337" s="240"/>
      <c r="F337" s="240"/>
      <c r="G337" s="240"/>
      <c r="H337" s="240"/>
    </row>
    <row r="338" spans="1:8" ht="12.75">
      <c r="A338" s="237" t="s">
        <v>410</v>
      </c>
      <c r="B338" s="240"/>
      <c r="C338" s="240"/>
      <c r="D338" s="240"/>
      <c r="E338" s="240"/>
      <c r="F338" s="240"/>
      <c r="G338" s="240"/>
      <c r="H338" s="240"/>
    </row>
    <row r="339" spans="1:8" ht="12.75">
      <c r="A339" s="237" t="s">
        <v>411</v>
      </c>
      <c r="B339" s="240"/>
      <c r="C339" s="240"/>
      <c r="D339" s="240"/>
      <c r="E339" s="240"/>
      <c r="F339" s="240"/>
      <c r="G339" s="240"/>
      <c r="H339" s="240"/>
    </row>
    <row r="340" spans="1:8" ht="12.75">
      <c r="A340" s="237" t="s">
        <v>412</v>
      </c>
      <c r="B340" s="240"/>
      <c r="C340" s="240"/>
      <c r="D340" s="240"/>
      <c r="E340" s="240"/>
      <c r="F340" s="240"/>
      <c r="G340" s="240"/>
      <c r="H340" s="240"/>
    </row>
    <row r="341" spans="1:8" ht="6.75" customHeight="1">
      <c r="A341" s="237"/>
      <c r="B341" s="240"/>
      <c r="C341" s="240"/>
      <c r="D341" s="240"/>
      <c r="E341" s="240"/>
      <c r="F341" s="240"/>
      <c r="G341" s="240"/>
      <c r="H341" s="240"/>
    </row>
    <row r="342" spans="1:8" ht="45">
      <c r="A342" s="243"/>
      <c r="B342" s="241" t="s">
        <v>397</v>
      </c>
      <c r="C342" s="241" t="s">
        <v>398</v>
      </c>
      <c r="D342" s="241" t="s">
        <v>399</v>
      </c>
      <c r="E342" s="241" t="s">
        <v>270</v>
      </c>
      <c r="F342" s="241" t="s">
        <v>400</v>
      </c>
      <c r="G342" s="241" t="s">
        <v>413</v>
      </c>
      <c r="H342" s="247" t="s">
        <v>219</v>
      </c>
    </row>
    <row r="343" spans="1:8" ht="12.75">
      <c r="A343" s="242" t="s">
        <v>414</v>
      </c>
      <c r="B343" s="244">
        <v>1000</v>
      </c>
      <c r="C343" s="245">
        <v>0</v>
      </c>
      <c r="D343" s="244">
        <v>20</v>
      </c>
      <c r="E343" s="244">
        <v>14</v>
      </c>
      <c r="F343" s="245">
        <v>0.7</v>
      </c>
      <c r="G343" s="246">
        <v>61</v>
      </c>
      <c r="H343" s="244">
        <v>1002.05</v>
      </c>
    </row>
    <row r="344" spans="1:8" ht="12.75">
      <c r="A344" s="242" t="s">
        <v>415</v>
      </c>
      <c r="B344" s="244">
        <v>1000</v>
      </c>
      <c r="C344" s="245">
        <v>0</v>
      </c>
      <c r="D344" s="244">
        <v>20</v>
      </c>
      <c r="E344" s="244">
        <v>20</v>
      </c>
      <c r="F344" s="245">
        <v>1</v>
      </c>
      <c r="G344" s="246">
        <v>87</v>
      </c>
      <c r="H344" s="244">
        <v>1000.41</v>
      </c>
    </row>
    <row r="345" spans="1:8" ht="7.5" customHeight="1">
      <c r="A345" s="237"/>
      <c r="B345" s="240"/>
      <c r="C345" s="240"/>
      <c r="D345" s="240"/>
      <c r="E345" s="240"/>
      <c r="F345" s="240"/>
      <c r="G345" s="240"/>
      <c r="H345" s="240"/>
    </row>
    <row r="346" spans="1:8" ht="12.75">
      <c r="A346" s="237" t="s">
        <v>416</v>
      </c>
      <c r="B346" s="240"/>
      <c r="C346" s="240"/>
      <c r="D346" s="240"/>
      <c r="E346" s="240"/>
      <c r="F346" s="240"/>
      <c r="G346" s="240"/>
      <c r="H346" s="240"/>
    </row>
    <row r="347" spans="1:8" ht="12.75">
      <c r="A347" s="237" t="s">
        <v>27</v>
      </c>
      <c r="B347" s="240"/>
      <c r="C347" s="240"/>
      <c r="D347" s="240"/>
      <c r="E347" s="240"/>
      <c r="F347" s="240"/>
      <c r="G347" s="240"/>
      <c r="H347" s="240"/>
    </row>
    <row r="348" spans="1:8" ht="12.75">
      <c r="A348" s="237" t="s">
        <v>28</v>
      </c>
      <c r="B348" s="240"/>
      <c r="C348" s="240"/>
      <c r="D348" s="240"/>
      <c r="E348" s="240"/>
      <c r="F348" s="240"/>
      <c r="G348" s="240"/>
      <c r="H348" s="240"/>
    </row>
    <row r="349" ht="27" customHeight="1"/>
    <row r="350" ht="12.75">
      <c r="A350" s="222" t="s">
        <v>537</v>
      </c>
    </row>
    <row r="351" ht="9.75" customHeight="1">
      <c r="A351" s="222"/>
    </row>
    <row r="352" ht="12.75">
      <c r="A352" s="211" t="s">
        <v>541</v>
      </c>
    </row>
    <row r="353" ht="12" customHeight="1">
      <c r="A353" s="211" t="s">
        <v>544</v>
      </c>
    </row>
    <row r="354" ht="12" customHeight="1">
      <c r="A354" s="211" t="s">
        <v>542</v>
      </c>
    </row>
    <row r="355" ht="12" customHeight="1">
      <c r="A355" s="211" t="s">
        <v>543</v>
      </c>
    </row>
    <row r="356" ht="12.75" hidden="1">
      <c r="A356" s="211"/>
    </row>
    <row r="357" ht="0" customHeight="1" hidden="1"/>
    <row r="358" ht="6.75" customHeight="1"/>
    <row r="359" ht="12.75" customHeight="1">
      <c r="A359" s="226" t="s">
        <v>289</v>
      </c>
    </row>
    <row r="360" ht="12.75">
      <c r="A360" s="211" t="s">
        <v>545</v>
      </c>
    </row>
    <row r="361" s="131" customFormat="1" ht="12.75">
      <c r="A361" s="211" t="s">
        <v>25</v>
      </c>
    </row>
    <row r="362" ht="12.75">
      <c r="A362" s="211" t="s">
        <v>26</v>
      </c>
    </row>
    <row r="363" ht="6.75" customHeight="1"/>
    <row r="364" ht="12" customHeight="1">
      <c r="A364" s="226" t="s">
        <v>287</v>
      </c>
    </row>
    <row r="365" ht="12.75" customHeight="1">
      <c r="A365" s="211" t="s">
        <v>23</v>
      </c>
    </row>
    <row r="366" ht="12.75" customHeight="1">
      <c r="A366" s="211" t="s">
        <v>24</v>
      </c>
    </row>
    <row r="367" ht="24" customHeight="1"/>
    <row r="368" ht="14.25" customHeight="1">
      <c r="A368" s="222" t="s">
        <v>149</v>
      </c>
    </row>
    <row r="369" ht="10.5" customHeight="1">
      <c r="A369" s="222"/>
    </row>
    <row r="370" ht="12.75" customHeight="1">
      <c r="A370" s="211" t="s">
        <v>21</v>
      </c>
    </row>
    <row r="371" ht="13.5" customHeight="1">
      <c r="A371" s="211" t="s">
        <v>22</v>
      </c>
    </row>
    <row r="372" ht="13.5" customHeight="1"/>
    <row r="373" ht="12" customHeight="1"/>
    <row r="374" ht="0.75" customHeight="1"/>
    <row r="375" spans="1:8" ht="14.25" customHeight="1">
      <c r="A375" s="822" t="s">
        <v>496</v>
      </c>
      <c r="B375" s="829"/>
      <c r="C375" s="829"/>
      <c r="D375" s="829"/>
      <c r="E375" s="829"/>
      <c r="F375" s="829"/>
      <c r="G375" s="829"/>
      <c r="H375" s="830"/>
    </row>
    <row r="376" ht="16.5" customHeight="1"/>
    <row r="377" ht="12.75">
      <c r="A377" s="211" t="s">
        <v>424</v>
      </c>
    </row>
    <row r="378" ht="12.75">
      <c r="A378" s="211" t="s">
        <v>425</v>
      </c>
    </row>
    <row r="379" ht="12.75">
      <c r="A379" s="211" t="s">
        <v>426</v>
      </c>
    </row>
    <row r="380" ht="12" customHeight="1">
      <c r="A380" s="211" t="s">
        <v>427</v>
      </c>
    </row>
    <row r="381" ht="0" customHeight="1" hidden="1">
      <c r="A381" s="211" t="s">
        <v>150</v>
      </c>
    </row>
    <row r="382" ht="12.75">
      <c r="A382" s="211" t="s">
        <v>428</v>
      </c>
    </row>
    <row r="383" ht="12.75">
      <c r="A383" s="211" t="s">
        <v>429</v>
      </c>
    </row>
    <row r="384" ht="20.25" customHeight="1"/>
    <row r="385" ht="12.75">
      <c r="A385" s="222" t="s">
        <v>151</v>
      </c>
    </row>
    <row r="386" ht="9.75" customHeight="1">
      <c r="A386" s="222"/>
    </row>
    <row r="387" ht="17.25" customHeight="1">
      <c r="A387" s="211" t="s">
        <v>152</v>
      </c>
    </row>
    <row r="388" ht="13.5" customHeight="1">
      <c r="A388" s="216" t="s">
        <v>327</v>
      </c>
    </row>
    <row r="389" ht="12.75" customHeight="1">
      <c r="A389" s="216" t="s">
        <v>325</v>
      </c>
    </row>
    <row r="390" ht="18" customHeight="1">
      <c r="A390" s="216" t="s">
        <v>328</v>
      </c>
    </row>
    <row r="391" ht="13.5" customHeight="1">
      <c r="A391" s="211" t="s">
        <v>153</v>
      </c>
    </row>
    <row r="392" ht="15" customHeight="1"/>
    <row r="393" ht="12" customHeight="1"/>
    <row r="394" ht="12.75">
      <c r="A394" s="222" t="s">
        <v>154</v>
      </c>
    </row>
    <row r="395" ht="9" customHeight="1">
      <c r="A395" s="222"/>
    </row>
    <row r="396" ht="12.75">
      <c r="A396" s="226" t="s">
        <v>271</v>
      </c>
    </row>
    <row r="397" ht="12.75">
      <c r="A397" s="211" t="s">
        <v>420</v>
      </c>
    </row>
    <row r="398" ht="12.75">
      <c r="A398" s="211" t="s">
        <v>421</v>
      </c>
    </row>
    <row r="399" ht="12.75">
      <c r="A399" s="211" t="s">
        <v>422</v>
      </c>
    </row>
    <row r="400" ht="12.75">
      <c r="A400" s="211" t="s">
        <v>423</v>
      </c>
    </row>
    <row r="401" ht="6" customHeight="1">
      <c r="A401" s="211"/>
    </row>
    <row r="402" ht="12.75" hidden="1"/>
    <row r="403" ht="12" customHeight="1">
      <c r="A403" s="226" t="s">
        <v>272</v>
      </c>
    </row>
    <row r="404" ht="12.75">
      <c r="A404" s="211" t="s">
        <v>273</v>
      </c>
    </row>
    <row r="405" ht="6" customHeight="1">
      <c r="A405" s="211"/>
    </row>
    <row r="406" ht="12" customHeight="1">
      <c r="A406" s="226" t="s">
        <v>274</v>
      </c>
    </row>
    <row r="407" ht="12" customHeight="1">
      <c r="A407" s="211" t="s">
        <v>155</v>
      </c>
    </row>
    <row r="408" ht="12.75">
      <c r="A408" s="211" t="s">
        <v>156</v>
      </c>
    </row>
    <row r="409" ht="17.25" customHeight="1">
      <c r="A409" s="211" t="s">
        <v>157</v>
      </c>
    </row>
    <row r="410" ht="12.75" customHeight="1">
      <c r="A410" s="216" t="s">
        <v>129</v>
      </c>
    </row>
    <row r="411" ht="20.25" customHeight="1">
      <c r="A411" s="216" t="s">
        <v>130</v>
      </c>
    </row>
    <row r="412" ht="12.75">
      <c r="A412" s="216" t="s">
        <v>128</v>
      </c>
    </row>
    <row r="413" ht="6" customHeight="1">
      <c r="A413" s="211"/>
    </row>
    <row r="414" ht="12.75">
      <c r="A414" s="226" t="s">
        <v>275</v>
      </c>
    </row>
    <row r="415" ht="12.75" customHeight="1">
      <c r="A415" s="211" t="s">
        <v>158</v>
      </c>
    </row>
    <row r="416" ht="12.75" customHeight="1">
      <c r="A416" s="211" t="s">
        <v>159</v>
      </c>
    </row>
    <row r="417" ht="6.75" customHeight="1"/>
    <row r="418" ht="12" customHeight="1">
      <c r="A418" s="226" t="s">
        <v>276</v>
      </c>
    </row>
    <row r="419" ht="12.75" customHeight="1">
      <c r="A419" s="211" t="s">
        <v>277</v>
      </c>
    </row>
    <row r="420" ht="12" customHeight="1"/>
    <row r="421" ht="12.75" customHeight="1"/>
    <row r="422" ht="6.75" customHeight="1"/>
    <row r="423" spans="1:8" ht="14.25" customHeight="1">
      <c r="A423" s="822" t="s">
        <v>10</v>
      </c>
      <c r="B423" s="829"/>
      <c r="C423" s="829"/>
      <c r="D423" s="829"/>
      <c r="E423" s="829"/>
      <c r="F423" s="829"/>
      <c r="G423" s="829"/>
      <c r="H423" s="830"/>
    </row>
    <row r="424" ht="16.5" customHeight="1">
      <c r="A424" s="230"/>
    </row>
    <row r="425" ht="16.5" customHeight="1">
      <c r="A425" s="214" t="s">
        <v>160</v>
      </c>
    </row>
    <row r="426" ht="11.25" customHeight="1">
      <c r="A426" s="214"/>
    </row>
    <row r="427" ht="12.75">
      <c r="A427" s="221" t="s">
        <v>161</v>
      </c>
    </row>
    <row r="428" ht="12.75">
      <c r="A428" s="211" t="s">
        <v>131</v>
      </c>
    </row>
    <row r="429" ht="12.75">
      <c r="A429" s="83" t="s">
        <v>417</v>
      </c>
    </row>
    <row r="430" ht="12.75">
      <c r="A430" s="83" t="s">
        <v>418</v>
      </c>
    </row>
    <row r="431" ht="12.75">
      <c r="A431" s="83" t="s">
        <v>419</v>
      </c>
    </row>
    <row r="432" ht="20.25" customHeight="1">
      <c r="A432" s="132"/>
    </row>
    <row r="433" ht="12.75">
      <c r="A433" s="214" t="s">
        <v>162</v>
      </c>
    </row>
    <row r="434" ht="10.5" customHeight="1">
      <c r="A434" s="214"/>
    </row>
    <row r="435" ht="12.75">
      <c r="A435" s="83" t="s">
        <v>163</v>
      </c>
    </row>
    <row r="436" ht="12.75">
      <c r="A436" s="83" t="s">
        <v>321</v>
      </c>
    </row>
    <row r="437" ht="12.75">
      <c r="A437" s="83" t="s">
        <v>310</v>
      </c>
    </row>
    <row r="438" ht="12.75">
      <c r="A438" s="83"/>
    </row>
    <row r="439" ht="12.75">
      <c r="A439" s="214" t="s">
        <v>18</v>
      </c>
    </row>
    <row r="440" ht="9.75" customHeight="1">
      <c r="A440" s="83"/>
    </row>
    <row r="441" ht="14.25" customHeight="1">
      <c r="A441" s="83" t="s">
        <v>17</v>
      </c>
    </row>
    <row r="442" ht="28.5" customHeight="1">
      <c r="A442" s="83"/>
    </row>
    <row r="443" ht="4.5" customHeight="1">
      <c r="A443" s="83"/>
    </row>
    <row r="444" spans="1:8" ht="14.25" customHeight="1">
      <c r="A444" s="822" t="s">
        <v>11</v>
      </c>
      <c r="B444" s="829"/>
      <c r="C444" s="829"/>
      <c r="D444" s="829"/>
      <c r="E444" s="829"/>
      <c r="F444" s="829"/>
      <c r="G444" s="829"/>
      <c r="H444" s="830"/>
    </row>
    <row r="445" ht="12.75">
      <c r="A445" s="211"/>
    </row>
    <row r="446" ht="12.75">
      <c r="A446" s="211" t="s">
        <v>19</v>
      </c>
    </row>
    <row r="447" ht="15.75" customHeight="1">
      <c r="A447" s="211"/>
    </row>
    <row r="448" ht="11.25" customHeight="1">
      <c r="A448" s="211"/>
    </row>
    <row r="449" ht="4.5" customHeight="1">
      <c r="A449" s="211"/>
    </row>
    <row r="450" spans="1:8" s="212" customFormat="1" ht="14.25" customHeight="1">
      <c r="A450" s="822" t="s">
        <v>497</v>
      </c>
      <c r="B450" s="823"/>
      <c r="C450" s="823"/>
      <c r="D450" s="823"/>
      <c r="E450" s="823"/>
      <c r="F450" s="823"/>
      <c r="G450" s="823"/>
      <c r="H450" s="824"/>
    </row>
    <row r="451" ht="12.75">
      <c r="A451" s="83"/>
    </row>
    <row r="452" ht="12.75">
      <c r="A452" s="83" t="s">
        <v>13</v>
      </c>
    </row>
    <row r="453" ht="12.75">
      <c r="A453" s="83" t="s">
        <v>551</v>
      </c>
    </row>
    <row r="454" ht="12.75">
      <c r="A454" s="83"/>
    </row>
    <row r="455" ht="12.75">
      <c r="A455" s="83" t="s">
        <v>552</v>
      </c>
    </row>
    <row r="456" ht="12.75">
      <c r="A456" s="608" t="s">
        <v>12</v>
      </c>
    </row>
    <row r="457" ht="12.75">
      <c r="A457" s="83"/>
    </row>
    <row r="458" ht="21.75" customHeight="1"/>
    <row r="459" spans="1:8" ht="12.75">
      <c r="A459" s="822" t="s">
        <v>519</v>
      </c>
      <c r="B459" s="823"/>
      <c r="C459" s="823"/>
      <c r="D459" s="823"/>
      <c r="E459" s="823"/>
      <c r="F459" s="823"/>
      <c r="G459" s="823"/>
      <c r="H459" s="824"/>
    </row>
    <row r="461" spans="1:8" ht="12.75">
      <c r="A461" s="618" t="s">
        <v>520</v>
      </c>
      <c r="B461" s="614"/>
      <c r="C461" s="614"/>
      <c r="D461" s="614"/>
      <c r="E461" s="614"/>
      <c r="F461" s="614"/>
      <c r="G461" s="614"/>
      <c r="H461" s="614"/>
    </row>
    <row r="462" spans="1:8" ht="9.75" customHeight="1">
      <c r="A462" s="615"/>
      <c r="B462" s="614"/>
      <c r="C462" s="614"/>
      <c r="D462" s="614"/>
      <c r="E462" s="614"/>
      <c r="F462" s="614"/>
      <c r="G462" s="614"/>
      <c r="H462" s="614"/>
    </row>
    <row r="463" spans="1:8" ht="12.75">
      <c r="A463" s="616" t="s">
        <v>330</v>
      </c>
      <c r="B463" s="614"/>
      <c r="C463" s="614"/>
      <c r="D463" s="614"/>
      <c r="E463" s="614"/>
      <c r="F463" s="614"/>
      <c r="G463" s="614"/>
      <c r="H463" s="614"/>
    </row>
    <row r="464" spans="1:8" ht="12.75">
      <c r="A464" s="616" t="s">
        <v>311</v>
      </c>
      <c r="B464" s="614"/>
      <c r="C464" s="614"/>
      <c r="D464" s="614"/>
      <c r="E464" s="614"/>
      <c r="F464" s="614"/>
      <c r="G464" s="614"/>
      <c r="H464" s="614"/>
    </row>
    <row r="465" spans="1:8" ht="12.75">
      <c r="A465" s="617" t="s">
        <v>382</v>
      </c>
      <c r="B465" s="614"/>
      <c r="C465" s="614"/>
      <c r="D465" s="614"/>
      <c r="E465" s="614"/>
      <c r="F465" s="614"/>
      <c r="G465" s="614"/>
      <c r="H465" s="614"/>
    </row>
    <row r="466" spans="1:8" ht="12.75">
      <c r="A466" s="616" t="s">
        <v>383</v>
      </c>
      <c r="B466" s="614"/>
      <c r="C466" s="614"/>
      <c r="D466" s="614"/>
      <c r="E466" s="614"/>
      <c r="F466" s="614"/>
      <c r="G466" s="614"/>
      <c r="H466" s="614"/>
    </row>
    <row r="467" spans="1:8" ht="12.75">
      <c r="A467" s="616" t="s">
        <v>384</v>
      </c>
      <c r="B467" s="614"/>
      <c r="C467" s="614"/>
      <c r="D467" s="614"/>
      <c r="E467" s="614"/>
      <c r="F467" s="614"/>
      <c r="G467" s="614"/>
      <c r="H467" s="614"/>
    </row>
    <row r="469" ht="12.75">
      <c r="A469" s="618" t="s">
        <v>517</v>
      </c>
    </row>
    <row r="470" ht="11.25" customHeight="1">
      <c r="A470" s="613"/>
    </row>
    <row r="471" spans="1:4" ht="12.75">
      <c r="A471" s="203" t="s">
        <v>518</v>
      </c>
      <c r="B471" s="619"/>
      <c r="C471" s="619"/>
      <c r="D471" s="619"/>
    </row>
    <row r="472" spans="1:8" s="131" customFormat="1" ht="203.25" customHeight="1">
      <c r="A472" s="825" t="s">
        <v>521</v>
      </c>
      <c r="B472" s="825"/>
      <c r="C472" s="825"/>
      <c r="D472" s="825"/>
      <c r="E472" s="825"/>
      <c r="F472" s="825"/>
      <c r="G472" s="825"/>
      <c r="H472" s="825"/>
    </row>
    <row r="473" spans="1:8" ht="39.75" customHeight="1">
      <c r="A473" s="825" t="s">
        <v>522</v>
      </c>
      <c r="B473" s="826"/>
      <c r="C473" s="826"/>
      <c r="D473" s="826"/>
      <c r="E473" s="826"/>
      <c r="F473" s="826"/>
      <c r="G473" s="826"/>
      <c r="H473" s="826"/>
    </row>
    <row r="515" ht="12.75" hidden="1"/>
    <row r="516" ht="12.75" hidden="1"/>
    <row r="535" ht="12.75">
      <c r="A535" s="83"/>
    </row>
    <row r="536" ht="12.75">
      <c r="A536" s="83"/>
    </row>
    <row r="537" ht="12.75">
      <c r="A537" s="221"/>
    </row>
    <row r="538" ht="12.75">
      <c r="A538" s="83"/>
    </row>
  </sheetData>
  <sheetProtection password="94A5" sheet="1" objects="1" scenarios="1"/>
  <mergeCells count="23">
    <mergeCell ref="A3:H3"/>
    <mergeCell ref="A18:H18"/>
    <mergeCell ref="A10:H10"/>
    <mergeCell ref="A11:H11"/>
    <mergeCell ref="A12:H12"/>
    <mergeCell ref="A13:H13"/>
    <mergeCell ref="A6:H6"/>
    <mergeCell ref="A375:H375"/>
    <mergeCell ref="A444:H444"/>
    <mergeCell ref="A423:H423"/>
    <mergeCell ref="A44:H44"/>
    <mergeCell ref="A14:H14"/>
    <mergeCell ref="A15:H15"/>
    <mergeCell ref="A459:H459"/>
    <mergeCell ref="A472:H472"/>
    <mergeCell ref="A473:H473"/>
    <mergeCell ref="A7:H7"/>
    <mergeCell ref="A8:H8"/>
    <mergeCell ref="A9:H9"/>
    <mergeCell ref="A450:H450"/>
    <mergeCell ref="A92:H92"/>
    <mergeCell ref="A122:H122"/>
    <mergeCell ref="A203:H203"/>
  </mergeCells>
  <hyperlinks>
    <hyperlink ref="A6:H6" location="Erl_Allgemeines" display="Allgemeines"/>
    <hyperlink ref="A7:H7" location="Erl_Deckblatt" display="Deckblatt"/>
    <hyperlink ref="A8:H8" location="Erl_TeilnehmerInnen_Normwoche" display="TeilnehmerInnen_Normwoche"/>
    <hyperlink ref="A9:H9" location="Erl_Zeitplan" display="Zeitplan"/>
    <hyperlink ref="A10:H10" location="Erl_Personalkosten" display="Personalkosten"/>
    <hyperlink ref="A11:H11" location="Erl_Sachkosten" display="Sachkosten"/>
    <hyperlink ref="A12:H12" location="Erl_Gemein_Nebenkosten_Erlöse" display="Gemein+Nebenkosten_Erlöse"/>
    <hyperlink ref="A13:H13" location="Erl_Kosten_gesamt" display="Kosten_gesamt"/>
    <hyperlink ref="A14:H14" location="Erl_Unterschrift" display="Unterschrift"/>
    <hyperlink ref="A15:H15" location="Erl_Unterschrift" display="Drucken / PDF erstellen"/>
  </hyperlinks>
  <printOptions/>
  <pageMargins left="0.7874015748031497" right="0.7874015748031497" top="0.984251968503937" bottom="0.984251968503937" header="0.5118110236220472" footer="0.5118110236220472"/>
  <pageSetup horizontalDpi="600" verticalDpi="600" orientation="portrait" paperSize="9" scale="92" r:id="rId2"/>
  <headerFooter alignWithMargins="0">
    <oddFooter>&amp;L&amp;6Erläuterungen zum  FORMULAR BM KALKULATION  OHNE WETTBEWERB 04.01
&amp;8Seite &amp;P&amp;R&amp;6DVR: 4013345</oddFooter>
  </headerFooter>
  <rowBreaks count="9" manualBreakCount="9">
    <brk id="43" max="255" man="1"/>
    <brk id="91" max="255" man="1"/>
    <brk id="150" max="255" man="1"/>
    <brk id="202" max="255" man="1"/>
    <brk id="265" max="255" man="1"/>
    <brk id="314" max="255" man="1"/>
    <brk id="371" max="7" man="1"/>
    <brk id="422" max="255" man="1"/>
    <brk id="46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dc:creator>
  <cp:keywords/>
  <dc:description/>
  <cp:lastModifiedBy>Helmut Rainer</cp:lastModifiedBy>
  <cp:lastPrinted>2015-12-15T15:02:12Z</cp:lastPrinted>
  <dcterms:created xsi:type="dcterms:W3CDTF">2001-05-23T09:22:22Z</dcterms:created>
  <dcterms:modified xsi:type="dcterms:W3CDTF">2019-09-09T06:39:36Z</dcterms:modified>
  <cp:category/>
  <cp:version>System.Byte[]</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